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3"/>
  </bookViews>
  <sheets>
    <sheet name="표지 " sheetId="1" r:id="rId1"/>
    <sheet name="잉여금처리상황" sheetId="2" r:id="rId2"/>
    <sheet name="2010년도 세입결산서" sheetId="3" r:id="rId3"/>
    <sheet name="2010년도 세출결산서" sheetId="4" r:id="rId4"/>
    <sheet name="2010년도 세입결산서(상세내역)" sheetId="5" r:id="rId5"/>
    <sheet name="2010년도 세출결산서(상세내역)" sheetId="6" r:id="rId6"/>
  </sheets>
  <definedNames>
    <definedName name="_xlnm.Print_Titles" localSheetId="4">'2010년도 세입결산서(상세내역)'!$3:$4</definedName>
    <definedName name="_xlnm.Print_Titles" localSheetId="5">'2010년도 세출결산서(상세내역)'!$3:$4</definedName>
  </definedNames>
  <calcPr fullCalcOnLoad="1"/>
</workbook>
</file>

<file path=xl/sharedStrings.xml><?xml version="1.0" encoding="utf-8"?>
<sst xmlns="http://schemas.openxmlformats.org/spreadsheetml/2006/main" count="1617" uniqueCount="560">
  <si>
    <t>과   목</t>
  </si>
  <si>
    <t>예산액</t>
  </si>
  <si>
    <t>예산현액</t>
  </si>
  <si>
    <t>결산액</t>
  </si>
  <si>
    <t>산출기초</t>
  </si>
  <si>
    <t>장</t>
  </si>
  <si>
    <t>관</t>
  </si>
  <si>
    <t>항</t>
  </si>
  <si>
    <t>목</t>
  </si>
  <si>
    <t>(단위 : 원)</t>
  </si>
  <si>
    <t>1.이전수입</t>
  </si>
  <si>
    <t>1.지방자치단체이전수입</t>
  </si>
  <si>
    <t>1.비법정이전수입</t>
  </si>
  <si>
    <t>1.기초자치단체전입금</t>
  </si>
  <si>
    <t>=</t>
  </si>
  <si>
    <t>2.교육비특별회계이전수입</t>
  </si>
  <si>
    <t>1.학교회계전입금수입</t>
  </si>
  <si>
    <t>1.기본운영비전입금</t>
  </si>
  <si>
    <t>기본운영비전입금</t>
  </si>
  <si>
    <t>2.목적사업비전입금</t>
  </si>
  <si>
    <t>목적사업비전입금</t>
  </si>
  <si>
    <t>1.기타지원금</t>
  </si>
  <si>
    <t>기타지원금</t>
  </si>
  <si>
    <t>2.자체수입</t>
  </si>
  <si>
    <t>1.교수-학습활동수입</t>
  </si>
  <si>
    <t>1.선택적교육수입</t>
  </si>
  <si>
    <t>1.기숙사및급식</t>
  </si>
  <si>
    <t>2.단체활동에관한수입</t>
  </si>
  <si>
    <t>단체활동에관한수입</t>
  </si>
  <si>
    <t>3.기타선택적교육수입</t>
  </si>
  <si>
    <t>기타선택적교육수입</t>
  </si>
  <si>
    <t>2.행정활동수입</t>
  </si>
  <si>
    <t>1.사용료및수수료수입</t>
  </si>
  <si>
    <t>1.사용료수입</t>
  </si>
  <si>
    <t>2011-03-29</t>
  </si>
  <si>
    <t>2.수수료수입</t>
  </si>
  <si>
    <t>3.자산수입</t>
  </si>
  <si>
    <t>1.자산매각대</t>
  </si>
  <si>
    <t>1.기계장치매각</t>
  </si>
  <si>
    <t>기계장치매각</t>
  </si>
  <si>
    <t>4.이자수입</t>
  </si>
  <si>
    <t>1.이자수입</t>
  </si>
  <si>
    <t>이자수입</t>
  </si>
  <si>
    <t>5.잡수입</t>
  </si>
  <si>
    <t>1.잡수입</t>
  </si>
  <si>
    <t>1.기타잡수입</t>
  </si>
  <si>
    <t>기타잡수입</t>
  </si>
  <si>
    <t>3.기타</t>
  </si>
  <si>
    <t>1.전년도이월금</t>
  </si>
  <si>
    <t>1.순세계잉여금</t>
  </si>
  <si>
    <t>순세계잉여금</t>
  </si>
  <si>
    <t>2.이월금</t>
  </si>
  <si>
    <t>1.전년도이월사업비</t>
  </si>
  <si>
    <t>전년도이월사업비</t>
  </si>
  <si>
    <t>세입합계</t>
  </si>
  <si>
    <t>17</t>
  </si>
  <si>
    <t>세출합계</t>
  </si>
  <si>
    <t>2.시설공사에 따른 부대 물품 및 시설공사</t>
  </si>
  <si>
    <t>1.급식실 물품 추가구입</t>
  </si>
  <si>
    <t>1.학교시설현대화사업비</t>
  </si>
  <si>
    <t>1.시설확충 및 개선</t>
  </si>
  <si>
    <t>7.학교시설 확충</t>
  </si>
  <si>
    <t>1.학부모 봉사대 운영</t>
  </si>
  <si>
    <t>3.학부모회 운영</t>
  </si>
  <si>
    <t>세부</t>
  </si>
  <si>
    <t>단위</t>
  </si>
  <si>
    <t>정책</t>
  </si>
  <si>
    <t>사업</t>
  </si>
  <si>
    <t>2010학년도 세출결산서</t>
  </si>
  <si>
    <t>2.학교운영위원회운영</t>
  </si>
  <si>
    <t>1.유관기관행사운영</t>
  </si>
  <si>
    <t>1.유관기관유대</t>
  </si>
  <si>
    <t>4.학교운영 협력</t>
  </si>
  <si>
    <t>6.행정업무수수료</t>
  </si>
  <si>
    <t>5.신문잡지구독</t>
  </si>
  <si>
    <t>4.사무용비품유지보수</t>
  </si>
  <si>
    <t>3.행정장비 소모품 구입</t>
  </si>
  <si>
    <t>2.사무용소모품 구입</t>
  </si>
  <si>
    <t>1.사무용비품구입</t>
  </si>
  <si>
    <t>2.학교행정공통운영</t>
  </si>
  <si>
    <t>1.행정보조원인건비</t>
  </si>
  <si>
    <t>1.학교행정직원 운영</t>
  </si>
  <si>
    <t>3.일반행정 관리</t>
  </si>
  <si>
    <t>3.시설물청소용역비</t>
  </si>
  <si>
    <t>2.환경개선부담금</t>
  </si>
  <si>
    <t>1.학교시설물관리</t>
  </si>
  <si>
    <t>11.학교시설물관리</t>
  </si>
  <si>
    <t>1.화장실청소용역비</t>
  </si>
  <si>
    <t>10.화장실 관리</t>
  </si>
  <si>
    <t>1.정화조관리 용역</t>
  </si>
  <si>
    <t>9.정화조 관리</t>
  </si>
  <si>
    <t>1.소방시설관리</t>
  </si>
  <si>
    <t>8.학교 소방시설관리</t>
  </si>
  <si>
    <t>1.승강기 안전관리</t>
  </si>
  <si>
    <t>7.승강기 안전관리</t>
  </si>
  <si>
    <t>3.인터넷통신요금</t>
  </si>
  <si>
    <t>2.전화요금</t>
  </si>
  <si>
    <t>1.정보통신시설관리</t>
  </si>
  <si>
    <t>6.정보통신시설 관리</t>
  </si>
  <si>
    <t>2.당직물품관리</t>
  </si>
  <si>
    <t>1.당직관리</t>
  </si>
  <si>
    <t>5.학교시설 경비관리</t>
  </si>
  <si>
    <t>1.가스시설관리</t>
  </si>
  <si>
    <t>4.가스시설관리</t>
  </si>
  <si>
    <t>1.냉난방연료비</t>
  </si>
  <si>
    <t>3.냉난방시설 관리</t>
  </si>
  <si>
    <t>1.상하수도요금</t>
  </si>
  <si>
    <t>2.상하수도시설관리</t>
  </si>
  <si>
    <t>2.전기요금</t>
  </si>
  <si>
    <t>1.전기시설관리</t>
  </si>
  <si>
    <t>2.시설 장비 유지</t>
  </si>
  <si>
    <t>4.원무실운영(유치원)</t>
  </si>
  <si>
    <t>1.행정실일반운영</t>
  </si>
  <si>
    <t>3.행정실 운영</t>
  </si>
  <si>
    <t>1.교무실일반운영</t>
  </si>
  <si>
    <t>2.교무실 운영</t>
  </si>
  <si>
    <t>2.대내외업무추진활동</t>
  </si>
  <si>
    <t>1.교장실일반운영</t>
  </si>
  <si>
    <t>1.교장실 운영</t>
  </si>
  <si>
    <t>1.부서 기본 운영</t>
  </si>
  <si>
    <t>6.학교 일반운영</t>
  </si>
  <si>
    <t>1.특별실 현대화 사업</t>
  </si>
  <si>
    <t>3.교육여건 개선</t>
  </si>
  <si>
    <t>4.IPTV 사용료</t>
  </si>
  <si>
    <t>3.홈페이지 유지</t>
  </si>
  <si>
    <t>2.S/W 확충</t>
  </si>
  <si>
    <t>1.컴퓨터실 일반 운영</t>
  </si>
  <si>
    <t>4.교육정보화실 운영</t>
  </si>
  <si>
    <t>2.보건실환경개선</t>
  </si>
  <si>
    <t>1.침구관리비</t>
  </si>
  <si>
    <t>3.보건실 운영</t>
  </si>
  <si>
    <t>2.사서인건비</t>
  </si>
  <si>
    <t>1.도서관(실) 일반운영</t>
  </si>
  <si>
    <t>2.도서관(실) 운영</t>
  </si>
  <si>
    <t>2.위성방송 운영</t>
  </si>
  <si>
    <t>1.방송실 일반운영</t>
  </si>
  <si>
    <t>1.방송실 운영</t>
  </si>
  <si>
    <t>2.학습지원실 운영</t>
  </si>
  <si>
    <t>2.기초학력 향상프로젝트운영</t>
  </si>
  <si>
    <t>1.기타 연수비 지원</t>
  </si>
  <si>
    <t>2.교육과정 운영</t>
  </si>
  <si>
    <t>1.교무보조원인건비</t>
  </si>
  <si>
    <t>1.교무학사운영</t>
  </si>
  <si>
    <t>1.교무업무 운영</t>
  </si>
  <si>
    <t>5.교육활동 지원</t>
  </si>
  <si>
    <t>2.종일반 운영</t>
  </si>
  <si>
    <t>1.종일반보조교사인건비</t>
  </si>
  <si>
    <t>2.종일반운영(유치원)</t>
  </si>
  <si>
    <t>1.방과후학교운영</t>
  </si>
  <si>
    <t>1.방과후학교 운영</t>
  </si>
  <si>
    <t>4.선택적 교육활동</t>
  </si>
  <si>
    <t>1.현장학습</t>
  </si>
  <si>
    <t>4.현장체험학습(유치원)</t>
  </si>
  <si>
    <t>1.학생수련활동</t>
  </si>
  <si>
    <t>3.학생수련활동</t>
  </si>
  <si>
    <t>1.수학여행</t>
  </si>
  <si>
    <t>2.수학여행</t>
  </si>
  <si>
    <t>1.현장체험학습</t>
  </si>
  <si>
    <t>4.체험 활동</t>
  </si>
  <si>
    <t>2.영재학급 집중교육</t>
  </si>
  <si>
    <t>1.영재학급연간 운영비</t>
  </si>
  <si>
    <t>2.영재 교육</t>
  </si>
  <si>
    <t>1.학생 보건교육</t>
  </si>
  <si>
    <t>3.재량 활동</t>
  </si>
  <si>
    <t>1.걸스카우트 반장훈련</t>
  </si>
  <si>
    <t>18.걸스카우트 반장훈련</t>
  </si>
  <si>
    <t>17.유치원 입학 물품 구입</t>
  </si>
  <si>
    <t>1.행사운영비</t>
  </si>
  <si>
    <t>16.학예행사운영(유치원)</t>
  </si>
  <si>
    <t>3.배움터지킴이운영</t>
  </si>
  <si>
    <t>2.학생생활지도운영</t>
  </si>
  <si>
    <t>1.학교폭력신고함정비</t>
  </si>
  <si>
    <t>15.학생생활지도 운영</t>
  </si>
  <si>
    <t>14.학생 중심의 학생회 운영</t>
  </si>
  <si>
    <t>1.체육대회운영비</t>
  </si>
  <si>
    <t>13.교내체육대회</t>
  </si>
  <si>
    <t>1.학교 축제 운영</t>
  </si>
  <si>
    <t>12.학교 축제 운영</t>
  </si>
  <si>
    <t>11.학생체육대회</t>
  </si>
  <si>
    <t>10.예능 대회</t>
  </si>
  <si>
    <t>1.청소년연맹활동비</t>
  </si>
  <si>
    <t>9.청소년연맹 단체활동</t>
  </si>
  <si>
    <t>1.RCY활동비</t>
  </si>
  <si>
    <t>8.적십자(RCY) 단체활동</t>
  </si>
  <si>
    <t>1.걸스카우트 활동비</t>
  </si>
  <si>
    <t>7.걸스카우트 단체활동</t>
  </si>
  <si>
    <t>1.컵스카우트 활동비</t>
  </si>
  <si>
    <t>6.컵스카우트 단체활동</t>
  </si>
  <si>
    <t>2.학교신문 발간</t>
  </si>
  <si>
    <t>1.교지발간</t>
  </si>
  <si>
    <t>5.학교홍보</t>
  </si>
  <si>
    <t>1.졸업식행사지원</t>
  </si>
  <si>
    <t>4.졸업식 행사</t>
  </si>
  <si>
    <t>1.입학식 행사운영</t>
  </si>
  <si>
    <t>3.입학식 행사</t>
  </si>
  <si>
    <t>1.학교청소용품구입</t>
  </si>
  <si>
    <t>2.학교청소 활동</t>
  </si>
  <si>
    <t>2.학급환경정리</t>
  </si>
  <si>
    <t>1.학교환경정리</t>
  </si>
  <si>
    <t>1.환경정리 활동</t>
  </si>
  <si>
    <t>2.특별 활동</t>
  </si>
  <si>
    <t>1.초등영어회화강사료</t>
  </si>
  <si>
    <t>14.초등영어회화 강사료</t>
  </si>
  <si>
    <t>1.특수교육보조원 인건비</t>
  </si>
  <si>
    <t>13.특수교육보조원 인건비</t>
  </si>
  <si>
    <t>5.교과특성화학교운영비</t>
  </si>
  <si>
    <t>4.방학중 단기집중영어프로그램 운영</t>
  </si>
  <si>
    <t>3.특성화학교 영어밸트 연합 캠프 참여</t>
  </si>
  <si>
    <t>2.특성화학교운영비</t>
  </si>
  <si>
    <t>1.특성화학교(심화반)</t>
  </si>
  <si>
    <t>12.초등교과특성화학교운영</t>
  </si>
  <si>
    <t>1.학급 운영비</t>
  </si>
  <si>
    <t>11.학급운영비지원(유치원)</t>
  </si>
  <si>
    <t>2.학습준비물 구입비</t>
  </si>
  <si>
    <t>1.일반 교구 확충</t>
  </si>
  <si>
    <t>10.일반 교과 활동(유치원)</t>
  </si>
  <si>
    <t>1.학급운영비지원</t>
  </si>
  <si>
    <t>9.학급운영비지원</t>
  </si>
  <si>
    <t>1.특수학급 운영비</t>
  </si>
  <si>
    <t>8.특수교육 활동</t>
  </si>
  <si>
    <t>2.원어민보조교사운영비</t>
  </si>
  <si>
    <t>1.원어민보조교사인건비</t>
  </si>
  <si>
    <t>7.원어민보조교사 운영</t>
  </si>
  <si>
    <t>6.일반교과활동</t>
  </si>
  <si>
    <t>5.음악교과활동</t>
  </si>
  <si>
    <t>1.체육교구확충</t>
  </si>
  <si>
    <t>4.체육교과활동</t>
  </si>
  <si>
    <t>6.5기 생활과학 교실 경비</t>
  </si>
  <si>
    <t>5.생활과학 교실 경비</t>
  </si>
  <si>
    <t>4.과학실험보조원 인건비</t>
  </si>
  <si>
    <t>3.과학교과활동</t>
  </si>
  <si>
    <t>1.기초학력부진아 지도</t>
  </si>
  <si>
    <t>2.기초학력 책임지도를 통한 학습능력 신장</t>
  </si>
  <si>
    <t>1.특별보충과정 운영</t>
  </si>
  <si>
    <t>1.교과 활동</t>
  </si>
  <si>
    <t>3.기본적 교육활동</t>
  </si>
  <si>
    <t>1.졸업앨범제작</t>
  </si>
  <si>
    <t>3.졸업 앨범 제작(유치원)</t>
  </si>
  <si>
    <t>1.통학버스 운영비</t>
  </si>
  <si>
    <t>2.통학버스 운영</t>
  </si>
  <si>
    <t>4.기타 학생복리 서비스</t>
  </si>
  <si>
    <t>1.5,6학년 무상급식</t>
  </si>
  <si>
    <t>9.5,6학년 중식지원</t>
  </si>
  <si>
    <t>2.학부모 코디네이터</t>
  </si>
  <si>
    <t>1.엄마품 멘터링 멘토</t>
  </si>
  <si>
    <t>8.방과후학교 엄마품/학부모코디 봉사료</t>
  </si>
  <si>
    <t>1.도움반 방과후학교 교육비</t>
  </si>
  <si>
    <t>7.특수교육대상자 지원</t>
  </si>
  <si>
    <t>4.종일 돌봄 교실 운영비</t>
  </si>
  <si>
    <t>3.종일 돌봄 교실 교육비(수익자)</t>
  </si>
  <si>
    <t>2.종일 돌봄 교실 시설비</t>
  </si>
  <si>
    <t>1.종일 돌봄 교실 운영비</t>
  </si>
  <si>
    <t>6.종일돌봄교실운영</t>
  </si>
  <si>
    <t>1.학교급식비 지원</t>
  </si>
  <si>
    <t>5.학교급식비 지원</t>
  </si>
  <si>
    <t>3.이중언어강사</t>
  </si>
  <si>
    <t>2.다문화가정학생캠프</t>
  </si>
  <si>
    <t>1.오색다문화공동체운영</t>
  </si>
  <si>
    <t>4.다문화공동체학교운영</t>
  </si>
  <si>
    <t>1.유아학비 지원</t>
  </si>
  <si>
    <t>3.유아학비지원(유치원)</t>
  </si>
  <si>
    <t>1.하모니교사인건비</t>
  </si>
  <si>
    <t>2.하모니운영(유치원)</t>
  </si>
  <si>
    <t>1.방과후교육활동비 지원</t>
  </si>
  <si>
    <t>3.교육격차 해소</t>
  </si>
  <si>
    <t>1.학교안전공제회비</t>
  </si>
  <si>
    <t>4.학생 안전망 확보(유치원)</t>
  </si>
  <si>
    <t>3.학생 안전망 확보</t>
  </si>
  <si>
    <t>4.물탱크관리</t>
  </si>
  <si>
    <t>3.학교방역관리</t>
  </si>
  <si>
    <t>2.공기질측정</t>
  </si>
  <si>
    <t>1.먹는물관리</t>
  </si>
  <si>
    <t>2.학교위생관리</t>
  </si>
  <si>
    <t>3.보건교육자료</t>
  </si>
  <si>
    <t>2.약품의료기기구입</t>
  </si>
  <si>
    <t>1.학생건강검사</t>
  </si>
  <si>
    <t>1.학생 건강관리</t>
  </si>
  <si>
    <t>2.보건 관리</t>
  </si>
  <si>
    <t>5.급식실시설관리</t>
  </si>
  <si>
    <t>4.급식기구확충</t>
  </si>
  <si>
    <t>3.급식일반운영</t>
  </si>
  <si>
    <t>2.우유급식</t>
  </si>
  <si>
    <t>1.급식재료구입</t>
  </si>
  <si>
    <t>2.학교급식비지원</t>
  </si>
  <si>
    <t>4.단시간근로자인건비(수익자)</t>
  </si>
  <si>
    <t>3.조리종사원인건비(수익자)</t>
  </si>
  <si>
    <t>2.조리종사원인건비(국고)</t>
  </si>
  <si>
    <t>1.조리사인건비</t>
  </si>
  <si>
    <t>1.학교급식운용용</t>
  </si>
  <si>
    <t>1.급식 관리</t>
  </si>
  <si>
    <t>2.학생복지/교육격차 해소</t>
  </si>
  <si>
    <t>5.회계직원 명절휴가비</t>
  </si>
  <si>
    <t>4.교직원보육료지원</t>
  </si>
  <si>
    <t>3.맞춤형 복지비</t>
  </si>
  <si>
    <t>2.교직원간담회</t>
  </si>
  <si>
    <t>1.이사비용지원</t>
  </si>
  <si>
    <t>4.교직원복지지원</t>
  </si>
  <si>
    <t>3.교직원 문화탐방 활동</t>
  </si>
  <si>
    <t>1.교원동아리 활동</t>
  </si>
  <si>
    <t>2.교원 동아리 활동</t>
  </si>
  <si>
    <t>2.자율연수경비지원</t>
  </si>
  <si>
    <t>1.기타연수비지원</t>
  </si>
  <si>
    <t>1.교원연수</t>
  </si>
  <si>
    <t>1.교직원 복지 및 역량강화</t>
  </si>
  <si>
    <t>1.인적자원 운용</t>
  </si>
  <si>
    <t>기초자치단체전입금</t>
  </si>
  <si>
    <t xml:space="preserve"> * 원어민보조금 </t>
  </si>
  <si>
    <t xml:space="preserve"> * 햇토미지원금</t>
  </si>
  <si>
    <t xml:space="preserve"> * 특수보조인건비</t>
  </si>
  <si>
    <t xml:space="preserve"> * 종일돌봄교실지원금</t>
  </si>
  <si>
    <t xml:space="preserve"> * 유치원종일반지원금</t>
  </si>
  <si>
    <t xml:space="preserve"> * 5,6학년 중식지원금</t>
  </si>
  <si>
    <t xml:space="preserve"> * 학교운영전입금</t>
  </si>
  <si>
    <t xml:space="preserve"> * 후관경사면공사비</t>
  </si>
  <si>
    <t xml:space="preserve"> * 학습준비물 구입비</t>
  </si>
  <si>
    <t>*유치원종일제운영비</t>
  </si>
  <si>
    <t>*급식조리원인건비</t>
  </si>
  <si>
    <t>*특수교육지원비</t>
  </si>
  <si>
    <t>*학교급식운영비</t>
  </si>
  <si>
    <t>*초등교과특성화운영비</t>
  </si>
  <si>
    <t>*방과후 자율수강권</t>
  </si>
  <si>
    <t>*초등영어회화강사인건비</t>
  </si>
  <si>
    <t>*대학생맨토링운영비</t>
  </si>
  <si>
    <t>*특수교육보조원인건비</t>
  </si>
  <si>
    <t>*영재학급운영비</t>
  </si>
  <si>
    <t>*유치원하모니지원</t>
  </si>
  <si>
    <t>*방송실현대화사업</t>
  </si>
  <si>
    <t>* 저소득층중식지원비</t>
  </si>
  <si>
    <t>* 다문화공동체학교운영</t>
  </si>
  <si>
    <t>* 유아학비지원금</t>
  </si>
  <si>
    <t>* 방과후학교지원센터운영비</t>
  </si>
  <si>
    <t>*맞춤형복지비</t>
  </si>
  <si>
    <t>*종일돌봄교실시설비</t>
  </si>
  <si>
    <t>*종일돌봄교실운영비</t>
  </si>
  <si>
    <t>*특수학급방과후교육비</t>
  </si>
  <si>
    <t>*엄마품멘토링봉사료</t>
  </si>
  <si>
    <t>*학부모코디테이터봉사료</t>
  </si>
  <si>
    <t xml:space="preserve">*원어민운영비 </t>
  </si>
  <si>
    <t>*다문화지원금</t>
  </si>
  <si>
    <t>* 태풍피해시설복구비</t>
  </si>
  <si>
    <t>*배움터지키기 운영비</t>
  </si>
  <si>
    <t>*학생중식지원</t>
  </si>
  <si>
    <t>*5,6학년 중식지원</t>
  </si>
  <si>
    <t>*학업성취도향상지원금</t>
  </si>
  <si>
    <t>*다문화이중언어강사지원</t>
  </si>
  <si>
    <t>*기타 각종목적사업비</t>
  </si>
  <si>
    <t>*생활과학교실운영지원금</t>
  </si>
  <si>
    <t>*교사외국어연수지원금</t>
  </si>
  <si>
    <t>학생및 교직원급식비</t>
  </si>
  <si>
    <t>* 6학년수학여행비</t>
  </si>
  <si>
    <t>* 1학년현장학습활동비</t>
  </si>
  <si>
    <t>* 2학년현장학습활동비</t>
  </si>
  <si>
    <t>* 3학년현장학습활동비</t>
  </si>
  <si>
    <t>* 4학년현장학습활동비</t>
  </si>
  <si>
    <t>* 5학년현장학습활동비</t>
  </si>
  <si>
    <t>* 6학년현장학습활동비</t>
  </si>
  <si>
    <t>*유치원현장학습활동비</t>
  </si>
  <si>
    <t>*영재학급현장학습비외</t>
  </si>
  <si>
    <t>*5학년수련활동비</t>
  </si>
  <si>
    <t>*컵스카웃활동비</t>
  </si>
  <si>
    <t>*아람단활동비</t>
  </si>
  <si>
    <t>*적십자활동비</t>
  </si>
  <si>
    <t>*걸스카웃활동비</t>
  </si>
  <si>
    <t>*방과후컴퓨터교실</t>
  </si>
  <si>
    <t>*독서논술</t>
  </si>
  <si>
    <t>*바둑</t>
  </si>
  <si>
    <t>*클레이점토</t>
  </si>
  <si>
    <t>*예쁜손 글씨</t>
  </si>
  <si>
    <t>*잉글리쉬팡팡</t>
  </si>
  <si>
    <t>*영어스토리텔링</t>
  </si>
  <si>
    <t>*56수학교실</t>
  </si>
  <si>
    <t>*사고력수학교실</t>
  </si>
  <si>
    <t>*재미있는 수학교실</t>
  </si>
  <si>
    <t>*역사교실</t>
  </si>
  <si>
    <t>*미술교실</t>
  </si>
  <si>
    <t>*종일돌봄교실</t>
  </si>
  <si>
    <t>*종일반운영비</t>
  </si>
  <si>
    <t>*6학년졸업앨범비</t>
  </si>
  <si>
    <t>*유치원졸업앨범비</t>
  </si>
  <si>
    <t>*유치원입학물품</t>
  </si>
  <si>
    <t>*특성화학교강사료</t>
  </si>
  <si>
    <t>*생활과학교실경비외</t>
  </si>
  <si>
    <t>사용료수입</t>
  </si>
  <si>
    <t>수수료수입</t>
  </si>
  <si>
    <t>2.방과후특성화교육비 지원</t>
  </si>
  <si>
    <t xml:space="preserve">   *관리자수당</t>
  </si>
  <si>
    <t xml:space="preserve">  *보육강사인건비</t>
  </si>
  <si>
    <t xml:space="preserve">  *돌봄교실프로그램강사비</t>
  </si>
  <si>
    <t xml:space="preserve">  *간식비</t>
  </si>
  <si>
    <t xml:space="preserve">  *교재및자료구입비</t>
  </si>
  <si>
    <t xml:space="preserve">  *부식및간식비</t>
  </si>
  <si>
    <t xml:space="preserve">  *가구및비품류구입</t>
  </si>
  <si>
    <t>2.과학실험실습비</t>
  </si>
  <si>
    <t>1.과학교구</t>
  </si>
  <si>
    <t>3.과학교과 활동비</t>
  </si>
  <si>
    <r>
      <t xml:space="preserve"> </t>
    </r>
    <r>
      <rPr>
        <sz val="8"/>
        <color indexed="8"/>
        <rFont val="바탕체"/>
        <family val="1"/>
      </rPr>
      <t xml:space="preserve"> (학습준비물구입)</t>
    </r>
  </si>
  <si>
    <t>7.생활과학 교실 지원금</t>
  </si>
  <si>
    <t xml:space="preserve"> * 초과수당</t>
  </si>
  <si>
    <r>
      <t xml:space="preserve"> </t>
    </r>
    <r>
      <rPr>
        <sz val="8"/>
        <color indexed="8"/>
        <rFont val="바탕체"/>
        <family val="1"/>
      </rPr>
      <t>*강사비</t>
    </r>
  </si>
  <si>
    <r>
      <t xml:space="preserve"> </t>
    </r>
    <r>
      <rPr>
        <sz val="8"/>
        <color indexed="8"/>
        <rFont val="바탕체"/>
        <family val="1"/>
      </rPr>
      <t>*학교환경관리</t>
    </r>
  </si>
  <si>
    <r>
      <t xml:space="preserve"> </t>
    </r>
    <r>
      <rPr>
        <sz val="8"/>
        <color indexed="8"/>
        <rFont val="바탕체"/>
        <family val="1"/>
      </rPr>
      <t>*화초류 구입</t>
    </r>
  </si>
  <si>
    <t xml:space="preserve"> *청소용품</t>
  </si>
  <si>
    <t xml:space="preserve"> *종량제봉투</t>
  </si>
  <si>
    <r>
      <t>1.대회지원비</t>
    </r>
    <r>
      <rPr>
        <sz val="8"/>
        <color indexed="8"/>
        <rFont val="바탕체"/>
        <family val="1"/>
      </rPr>
      <t>(합창)</t>
    </r>
  </si>
  <si>
    <r>
      <t>1.대회지원비</t>
    </r>
    <r>
      <rPr>
        <sz val="8"/>
        <color indexed="8"/>
        <rFont val="바탕체"/>
        <family val="1"/>
      </rPr>
      <t>(육상)</t>
    </r>
  </si>
  <si>
    <t xml:space="preserve"> *학생단체복구입외</t>
  </si>
  <si>
    <t xml:space="preserve"> *상품및준비물품</t>
  </si>
  <si>
    <t xml:space="preserve"> *강사비</t>
  </si>
  <si>
    <r>
      <t xml:space="preserve"> </t>
    </r>
    <r>
      <rPr>
        <sz val="8"/>
        <color indexed="8"/>
        <rFont val="바탕체"/>
        <family val="1"/>
      </rPr>
      <t>*운영비</t>
    </r>
  </si>
  <si>
    <t xml:space="preserve"> *현장학습등</t>
  </si>
  <si>
    <r>
      <t xml:space="preserve"> </t>
    </r>
    <r>
      <rPr>
        <sz val="8"/>
        <color indexed="8"/>
        <rFont val="바탕체"/>
        <family val="1"/>
      </rPr>
      <t xml:space="preserve">*차량비 </t>
    </r>
  </si>
  <si>
    <r>
      <t xml:space="preserve"> </t>
    </r>
    <r>
      <rPr>
        <sz val="8"/>
        <color indexed="8"/>
        <rFont val="바탕체"/>
        <family val="1"/>
      </rPr>
      <t>*숙박비</t>
    </r>
  </si>
  <si>
    <r>
      <t xml:space="preserve"> </t>
    </r>
    <r>
      <rPr>
        <sz val="8"/>
        <color indexed="8"/>
        <rFont val="바탕체"/>
        <family val="1"/>
      </rPr>
      <t>*입장료등경비</t>
    </r>
  </si>
  <si>
    <t xml:space="preserve"> *현지경비외</t>
  </si>
  <si>
    <r>
      <t xml:space="preserve"> </t>
    </r>
    <r>
      <rPr>
        <sz val="8"/>
        <color indexed="8"/>
        <rFont val="바탕체"/>
        <family val="1"/>
      </rPr>
      <t>*간식외</t>
    </r>
  </si>
  <si>
    <t xml:space="preserve"> *표준화 검사비</t>
  </si>
  <si>
    <r>
      <t xml:space="preserve"> </t>
    </r>
    <r>
      <rPr>
        <sz val="8"/>
        <color indexed="8"/>
        <rFont val="바탕체"/>
        <family val="1"/>
      </rPr>
      <t>*학급운영비</t>
    </r>
  </si>
  <si>
    <r>
      <t xml:space="preserve"> </t>
    </r>
    <r>
      <rPr>
        <sz val="8"/>
        <color indexed="8"/>
        <rFont val="바탕체"/>
        <family val="1"/>
      </rPr>
      <t>*교육과정인쇄및운영비</t>
    </r>
  </si>
  <si>
    <t xml:space="preserve"> *기타연수비지원</t>
  </si>
  <si>
    <r>
      <t xml:space="preserve"> </t>
    </r>
    <r>
      <rPr>
        <sz val="8"/>
        <color indexed="8"/>
        <rFont val="바탕체"/>
        <family val="1"/>
      </rPr>
      <t>*검사,강사등 운영비</t>
    </r>
  </si>
  <si>
    <t>*노후컴퓨터교체</t>
  </si>
  <si>
    <r>
      <t xml:space="preserve"> </t>
    </r>
    <r>
      <rPr>
        <sz val="8"/>
        <color indexed="8"/>
        <rFont val="바탕체"/>
        <family val="1"/>
      </rPr>
      <t>*도서구입비</t>
    </r>
  </si>
  <si>
    <r>
      <t xml:space="preserve"> </t>
    </r>
    <r>
      <rPr>
        <sz val="8"/>
        <color indexed="8"/>
        <rFont val="바탕체"/>
        <family val="1"/>
      </rPr>
      <t>*도서관운영비</t>
    </r>
  </si>
  <si>
    <r>
      <t xml:space="preserve"> </t>
    </r>
    <r>
      <rPr>
        <sz val="8"/>
        <color indexed="8"/>
        <rFont val="바탕체"/>
        <family val="1"/>
      </rPr>
      <t>*파티션외내부개선</t>
    </r>
  </si>
  <si>
    <r>
      <t xml:space="preserve"> </t>
    </r>
    <r>
      <rPr>
        <sz val="8"/>
        <color indexed="8"/>
        <rFont val="바탕체"/>
        <family val="1"/>
      </rPr>
      <t>*커튼외 내부개선</t>
    </r>
  </si>
  <si>
    <r>
      <t xml:space="preserve"> </t>
    </r>
    <r>
      <rPr>
        <sz val="8"/>
        <color indexed="8"/>
        <rFont val="바탕체"/>
        <family val="1"/>
      </rPr>
      <t>*수리및부품교체등</t>
    </r>
  </si>
  <si>
    <r>
      <t xml:space="preserve"> </t>
    </r>
    <r>
      <rPr>
        <sz val="8"/>
        <color indexed="8"/>
        <rFont val="바탕체"/>
        <family val="1"/>
      </rPr>
      <t>*프린터잉크등</t>
    </r>
  </si>
  <si>
    <t xml:space="preserve"> *책상외</t>
  </si>
  <si>
    <r>
      <t xml:space="preserve"> </t>
    </r>
    <r>
      <rPr>
        <sz val="8"/>
        <color indexed="8"/>
        <rFont val="바탕체"/>
        <family val="1"/>
      </rPr>
      <t>* 여비</t>
    </r>
  </si>
  <si>
    <t xml:space="preserve"> *사업추진경비</t>
  </si>
  <si>
    <r>
      <t xml:space="preserve"> </t>
    </r>
    <r>
      <rPr>
        <sz val="8"/>
        <color indexed="8"/>
        <rFont val="바탕체"/>
        <family val="1"/>
      </rPr>
      <t>*직책급업무추진비</t>
    </r>
  </si>
  <si>
    <r>
      <t xml:space="preserve"> </t>
    </r>
    <r>
      <rPr>
        <sz val="8"/>
        <color indexed="8"/>
        <rFont val="바탕체"/>
        <family val="1"/>
      </rPr>
      <t>*내빈접대물품밋식사</t>
    </r>
  </si>
  <si>
    <t xml:space="preserve"> *교직원격려물품및식사</t>
  </si>
  <si>
    <t xml:space="preserve"> *경조사비</t>
  </si>
  <si>
    <r>
      <t xml:space="preserve"> </t>
    </r>
    <r>
      <rPr>
        <sz val="8"/>
        <color indexed="8"/>
        <rFont val="바탕체"/>
        <family val="1"/>
      </rPr>
      <t>*여비</t>
    </r>
  </si>
  <si>
    <r>
      <t xml:space="preserve"> </t>
    </r>
    <r>
      <rPr>
        <sz val="8"/>
        <color indexed="8"/>
        <rFont val="바탕체"/>
        <family val="1"/>
      </rPr>
      <t>*교무실복사기외구입</t>
    </r>
  </si>
  <si>
    <r>
      <t xml:space="preserve"> </t>
    </r>
    <r>
      <rPr>
        <sz val="8"/>
        <color indexed="8"/>
        <rFont val="바탕체"/>
        <family val="1"/>
      </rPr>
      <t>*교무실운영비</t>
    </r>
  </si>
  <si>
    <r>
      <t xml:space="preserve"> </t>
    </r>
    <r>
      <rPr>
        <sz val="8"/>
        <color indexed="8"/>
        <rFont val="바탕체"/>
        <family val="1"/>
      </rPr>
      <t>*행정실운영비</t>
    </r>
  </si>
  <si>
    <t xml:space="preserve"> *사무용품비</t>
  </si>
  <si>
    <r>
      <t>2.화장지</t>
    </r>
    <r>
      <rPr>
        <sz val="8"/>
        <color indexed="8"/>
        <rFont val="바탕체"/>
        <family val="1"/>
      </rPr>
      <t>,비누,비데용역</t>
    </r>
  </si>
  <si>
    <r>
      <t xml:space="preserve"> </t>
    </r>
    <r>
      <rPr>
        <sz val="8"/>
        <color indexed="8"/>
        <rFont val="바탕체"/>
        <family val="1"/>
      </rPr>
      <t>*수리용품구입 등</t>
    </r>
  </si>
  <si>
    <t xml:space="preserve"> *후관 경사면 안전공사</t>
  </si>
  <si>
    <t xml:space="preserve"> *폐기물처리비</t>
  </si>
  <si>
    <t xml:space="preserve"> *물탱크수리 </t>
  </si>
  <si>
    <t xml:space="preserve"> *오수처리시설관리및수리</t>
  </si>
  <si>
    <t xml:space="preserve"> *소방관련 수리</t>
  </si>
  <si>
    <t xml:space="preserve"> *기타각종수리,공사비</t>
  </si>
  <si>
    <t xml:space="preserve"> *태품피해복구 </t>
  </si>
  <si>
    <t xml:space="preserve"> *급식소앞경사로공사</t>
  </si>
  <si>
    <r>
      <t xml:space="preserve"> </t>
    </r>
    <r>
      <rPr>
        <sz val="8"/>
        <color indexed="8"/>
        <rFont val="바탕체"/>
        <family val="1"/>
      </rPr>
      <t>*문서세단기,카메라 등</t>
    </r>
  </si>
  <si>
    <r>
      <t xml:space="preserve"> </t>
    </r>
    <r>
      <rPr>
        <sz val="8"/>
        <color indexed="8"/>
        <rFont val="바탕체"/>
        <family val="1"/>
      </rPr>
      <t>*복사용지</t>
    </r>
  </si>
  <si>
    <r>
      <t xml:space="preserve"> </t>
    </r>
    <r>
      <rPr>
        <sz val="8"/>
        <color indexed="8"/>
        <rFont val="바탕체"/>
        <family val="1"/>
      </rPr>
      <t>*등사용지</t>
    </r>
  </si>
  <si>
    <r>
      <t xml:space="preserve"> </t>
    </r>
    <r>
      <rPr>
        <sz val="8"/>
        <color indexed="8"/>
        <rFont val="바탕체"/>
        <family val="1"/>
      </rPr>
      <t>*등사잉크,원지구입</t>
    </r>
  </si>
  <si>
    <r>
      <t xml:space="preserve"> </t>
    </r>
    <r>
      <rPr>
        <sz val="8"/>
        <color indexed="8"/>
        <rFont val="바탕체"/>
        <family val="1"/>
      </rPr>
      <t>*복사기수리</t>
    </r>
  </si>
  <si>
    <r>
      <t xml:space="preserve"> </t>
    </r>
    <r>
      <rPr>
        <sz val="8"/>
        <color indexed="8"/>
        <rFont val="바탕체"/>
        <family val="1"/>
      </rPr>
      <t>*행정,교무실 프린터,복사기토너</t>
    </r>
  </si>
  <si>
    <r>
      <t xml:space="preserve"> </t>
    </r>
    <r>
      <rPr>
        <sz val="8"/>
        <color indexed="8"/>
        <rFont val="바탕체"/>
        <family val="1"/>
      </rPr>
      <t>*키폰유지보수비</t>
    </r>
  </si>
  <si>
    <t xml:space="preserve"> *등사기렌탈료</t>
  </si>
  <si>
    <t xml:space="preserve"> *사무용품수리비</t>
  </si>
  <si>
    <r>
      <t xml:space="preserve"> </t>
    </r>
    <r>
      <rPr>
        <sz val="8"/>
        <color indexed="8"/>
        <rFont val="바탕체"/>
        <family val="1"/>
      </rPr>
      <t>*우편요금</t>
    </r>
  </si>
  <si>
    <t>1.학교운영위원회운영 등</t>
  </si>
  <si>
    <t xml:space="preserve"> *조끼 등 </t>
  </si>
  <si>
    <t>1.전기시설관리용역비</t>
  </si>
  <si>
    <t>1.원무실운영</t>
  </si>
  <si>
    <t>1.교육여건개선사업
(방송실현대화사업)</t>
  </si>
  <si>
    <t>2.교육여건개선사업
(교원용컴퓨터구입)</t>
  </si>
  <si>
    <r>
      <t>1.입학물품</t>
    </r>
    <r>
      <rPr>
        <sz val="8"/>
        <color indexed="8"/>
        <rFont val="바탕체"/>
        <family val="1"/>
      </rPr>
      <t>(가방,원복)</t>
    </r>
  </si>
  <si>
    <t xml:space="preserve"> * 항공료 </t>
  </si>
  <si>
    <t xml:space="preserve"> * 월세</t>
  </si>
  <si>
    <t xml:space="preserve"> * 원어민교사운영비</t>
  </si>
  <si>
    <t>1.인쇄물및유인물제작비</t>
  </si>
  <si>
    <r>
      <t xml:space="preserve"> </t>
    </r>
    <r>
      <rPr>
        <sz val="8"/>
        <color indexed="8"/>
        <rFont val="바탕체"/>
        <family val="1"/>
      </rPr>
      <t>*정수기구입비</t>
    </r>
  </si>
  <si>
    <r>
      <t xml:space="preserve"> </t>
    </r>
    <r>
      <rPr>
        <sz val="8"/>
        <color indexed="8"/>
        <rFont val="바탕체"/>
        <family val="1"/>
      </rPr>
      <t>*수질검사</t>
    </r>
  </si>
  <si>
    <r>
      <t xml:space="preserve"> </t>
    </r>
    <r>
      <rPr>
        <sz val="8"/>
        <color indexed="8"/>
        <rFont val="바탕체"/>
        <family val="1"/>
      </rPr>
      <t>*정수리렌탈및관리비</t>
    </r>
  </si>
  <si>
    <t xml:space="preserve"> *배식대 구입</t>
  </si>
  <si>
    <t xml:space="preserve"> *시설공사 및 물품구입</t>
  </si>
  <si>
    <t xml:space="preserve"> *관용차량매각</t>
  </si>
  <si>
    <t xml:space="preserve"> *불용물품 매각</t>
  </si>
  <si>
    <t xml:space="preserve"> *폐식용유매각대금</t>
  </si>
  <si>
    <t xml:space="preserve"> *방과후특별활동수용비</t>
  </si>
  <si>
    <t xml:space="preserve"> *목적사업비잔액</t>
  </si>
  <si>
    <t xml:space="preserve"> *순셰게잉여금</t>
  </si>
  <si>
    <t xml:space="preserve"> *급식소공사및물품비</t>
  </si>
  <si>
    <t>□ 세입결산액 :</t>
  </si>
  <si>
    <t>원</t>
  </si>
  <si>
    <t>□ 세출결산액 :</t>
  </si>
  <si>
    <t>□ 차인  잔액  :</t>
  </si>
  <si>
    <t xml:space="preserve">     2010학년도</t>
  </si>
  <si>
    <t xml:space="preserve">      군자초등학교회계세입.세출결산서</t>
  </si>
  <si>
    <t xml:space="preserve">    군 자 초 등 학 교</t>
  </si>
  <si>
    <t>세계잉여금</t>
  </si>
  <si>
    <t xml:space="preserve">이 월 액 내 역 </t>
  </si>
  <si>
    <t>비고</t>
  </si>
  <si>
    <t>소계</t>
  </si>
  <si>
    <t>명시이월</t>
  </si>
  <si>
    <t>사고이월</t>
  </si>
  <si>
    <t>계속비이월</t>
  </si>
  <si>
    <t>순세계잉여금</t>
  </si>
  <si>
    <t>□ 순세계잉여금 내역</t>
  </si>
  <si>
    <t>항목</t>
  </si>
  <si>
    <t>상세내역</t>
  </si>
  <si>
    <t>이월액</t>
  </si>
  <si>
    <t>이월사유</t>
  </si>
  <si>
    <t>비고</t>
  </si>
  <si>
    <t>원어민인건비및운영비잔액</t>
  </si>
  <si>
    <t>급식조리원인건비잔액</t>
  </si>
  <si>
    <t>초등영어강사인건비잔액</t>
  </si>
  <si>
    <t>특수교육대상자지원금잔액</t>
  </si>
  <si>
    <t>맞춤형복지비 잔액</t>
  </si>
  <si>
    <t>IPTV사용료 잔액</t>
  </si>
  <si>
    <t xml:space="preserve">목적사업비
및
지원금 잔액
</t>
  </si>
  <si>
    <t>집행잔액</t>
  </si>
  <si>
    <t>학교운영비잔액</t>
  </si>
  <si>
    <t>계</t>
  </si>
  <si>
    <t>□ 잉여금처리상황</t>
  </si>
  <si>
    <t xml:space="preserve">        2010년 군자초등학교 잉여금현황</t>
  </si>
  <si>
    <t>2010학년도 세입결산서</t>
  </si>
  <si>
    <t>2010학년도 세입결산서</t>
  </si>
  <si>
    <t>기초자치단체전입금</t>
  </si>
  <si>
    <t>3.기타이전수입</t>
  </si>
  <si>
    <t>1.민간이전수입</t>
  </si>
  <si>
    <t>기숙사및급식</t>
  </si>
  <si>
    <t>사용료수입</t>
  </si>
  <si>
    <t>수수료수입</t>
  </si>
  <si>
    <t>2</t>
  </si>
  <si>
    <t xml:space="preserve">발행일 : </t>
  </si>
  <si>
    <t>2011-04-14</t>
  </si>
  <si>
    <t>1.업무추진비</t>
  </si>
  <si>
    <t>1.여비</t>
  </si>
  <si>
    <t>1.복리후생비</t>
  </si>
  <si>
    <t>1.인건비</t>
  </si>
  <si>
    <t>2.민간이전</t>
  </si>
  <si>
    <t>1.운영비</t>
  </si>
  <si>
    <t>1.유형자산</t>
  </si>
  <si>
    <t>2.유형자산</t>
  </si>
  <si>
    <t>1.민간이전</t>
  </si>
  <si>
    <t>2.방과후특성화교육비 지원</t>
  </si>
  <si>
    <t>3.방과후학교 자유수강권</t>
  </si>
  <si>
    <t>1.보전금</t>
  </si>
  <si>
    <t>2.운영비</t>
  </si>
  <si>
    <t>3.보전금</t>
  </si>
  <si>
    <t>4.유형자산</t>
  </si>
  <si>
    <t>2.도움반 방과후학교 교육비</t>
  </si>
  <si>
    <t>1.과학교구확충</t>
  </si>
  <si>
    <t>2.과학실험실습비</t>
  </si>
  <si>
    <t>3.과학교과 활동비</t>
  </si>
  <si>
    <t>7.생활과학 교실 지원금</t>
  </si>
  <si>
    <t>1.인쇄물 및 유인물제작비</t>
  </si>
  <si>
    <t>2.보전금</t>
  </si>
  <si>
    <t>2.여비</t>
  </si>
  <si>
    <t>1.대회지원비</t>
  </si>
  <si>
    <t>1.입학물품</t>
  </si>
  <si>
    <t>3.현장체험학습교통비</t>
  </si>
  <si>
    <t>1.교육여건개선사업(방송실현대화사업)</t>
  </si>
  <si>
    <t>2.교육여건개선사업(교원용컴퓨터구입)</t>
  </si>
  <si>
    <t>2.업무추진비</t>
  </si>
  <si>
    <t>3.직무수행경비</t>
  </si>
  <si>
    <t>3.유형자산</t>
  </si>
  <si>
    <t>1.원무실운영</t>
  </si>
  <si>
    <t>2.화장실 관리</t>
  </si>
  <si>
    <t>1.학교운영위원회 운영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</si>
</sst>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</numFmts>
  <fonts count="50">
    <font>
      <sz val="10"/>
      <color indexed="8"/>
      <name val="Arial"/>
      <family val="2"/>
    </font>
    <font>
      <b/>
      <sz val="16"/>
      <color indexed="8"/>
      <name val="바탕체"/>
      <family val="1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10"/>
      <color indexed="8"/>
      <name val="바탕체"/>
      <family val="1"/>
    </font>
    <font>
      <sz val="8"/>
      <name val="돋움"/>
      <family val="3"/>
    </font>
    <font>
      <sz val="11"/>
      <name val="돋움"/>
      <family val="3"/>
    </font>
    <font>
      <sz val="11"/>
      <name val="굴림"/>
      <family val="3"/>
    </font>
    <font>
      <sz val="24"/>
      <name val="굴림"/>
      <family val="3"/>
    </font>
    <font>
      <sz val="16"/>
      <name val="돋움"/>
      <family val="3"/>
    </font>
    <font>
      <sz val="16"/>
      <name val="굴림"/>
      <family val="3"/>
    </font>
    <font>
      <sz val="16"/>
      <name val="굴림체"/>
      <family val="3"/>
    </font>
    <font>
      <sz val="14"/>
      <name val="굴림체"/>
      <family val="3"/>
    </font>
    <font>
      <sz val="11"/>
      <name val="굴림체"/>
      <family val="3"/>
    </font>
    <font>
      <sz val="8"/>
      <name val="굴림체"/>
      <family val="3"/>
    </font>
    <font>
      <sz val="2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41" fontId="6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33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47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2" fillId="33" borderId="10" xfId="0" applyNumberFormat="1" applyFont="1" applyFill="1" applyBorder="1" applyAlignment="1">
      <alignment horizontal="center" vertical="center"/>
    </xf>
    <xf numFmtId="186" fontId="3" fillId="34" borderId="11" xfId="0" applyNumberFormat="1" applyFont="1" applyFill="1" applyBorder="1" applyAlignment="1">
      <alignment horizontal="left" vertical="center"/>
    </xf>
    <xf numFmtId="186" fontId="3" fillId="0" borderId="12" xfId="0" applyNumberFormat="1" applyFont="1" applyBorder="1" applyAlignment="1">
      <alignment horizontal="left" vertical="center"/>
    </xf>
    <xf numFmtId="186" fontId="3" fillId="0" borderId="13" xfId="0" applyNumberFormat="1" applyFont="1" applyBorder="1" applyAlignment="1">
      <alignment horizontal="left" vertical="center"/>
    </xf>
    <xf numFmtId="186" fontId="3" fillId="34" borderId="10" xfId="0" applyNumberFormat="1" applyFont="1" applyFill="1" applyBorder="1" applyAlignment="1">
      <alignment vertical="center"/>
    </xf>
    <xf numFmtId="186" fontId="3" fillId="34" borderId="14" xfId="0" applyNumberFormat="1" applyFont="1" applyFill="1" applyBorder="1" applyAlignment="1">
      <alignment horizontal="left" vertical="center" wrapText="1"/>
    </xf>
    <xf numFmtId="186" fontId="3" fillId="34" borderId="12" xfId="0" applyNumberFormat="1" applyFont="1" applyFill="1" applyBorder="1" applyAlignment="1">
      <alignment horizontal="left" vertical="center" wrapText="1"/>
    </xf>
    <xf numFmtId="186" fontId="3" fillId="34" borderId="13" xfId="0" applyNumberFormat="1" applyFont="1" applyFill="1" applyBorder="1" applyAlignment="1">
      <alignment horizontal="right" vertical="center"/>
    </xf>
    <xf numFmtId="186" fontId="3" fillId="34" borderId="15" xfId="0" applyNumberFormat="1" applyFont="1" applyFill="1" applyBorder="1" applyAlignment="1">
      <alignment horizontal="left" vertical="center"/>
    </xf>
    <xf numFmtId="186" fontId="3" fillId="0" borderId="11" xfId="0" applyNumberFormat="1" applyFont="1" applyBorder="1" applyAlignment="1">
      <alignment horizontal="left" vertical="center"/>
    </xf>
    <xf numFmtId="186" fontId="3" fillId="0" borderId="15" xfId="0" applyNumberFormat="1" applyFont="1" applyBorder="1" applyAlignment="1">
      <alignment horizontal="left" vertical="center"/>
    </xf>
    <xf numFmtId="186" fontId="3" fillId="0" borderId="16" xfId="0" applyNumberFormat="1" applyFont="1" applyBorder="1" applyAlignment="1">
      <alignment horizontal="left" vertical="center"/>
    </xf>
    <xf numFmtId="186" fontId="3" fillId="0" borderId="17" xfId="0" applyNumberFormat="1" applyFont="1" applyBorder="1" applyAlignment="1">
      <alignment horizontal="left" vertical="center"/>
    </xf>
    <xf numFmtId="186" fontId="3" fillId="34" borderId="17" xfId="0" applyNumberFormat="1" applyFont="1" applyFill="1" applyBorder="1" applyAlignment="1">
      <alignment horizontal="right" vertical="center"/>
    </xf>
    <xf numFmtId="186" fontId="3" fillId="34" borderId="18" xfId="0" applyNumberFormat="1" applyFont="1" applyFill="1" applyBorder="1" applyAlignment="1">
      <alignment horizontal="left" vertical="center" wrapText="1"/>
    </xf>
    <xf numFmtId="186" fontId="3" fillId="34" borderId="19" xfId="0" applyNumberFormat="1" applyFont="1" applyFill="1" applyBorder="1" applyAlignment="1">
      <alignment horizontal="left" vertical="center" wrapText="1"/>
    </xf>
    <xf numFmtId="186" fontId="3" fillId="34" borderId="20" xfId="0" applyNumberFormat="1" applyFont="1" applyFill="1" applyBorder="1" applyAlignment="1">
      <alignment vertical="center"/>
    </xf>
    <xf numFmtId="186" fontId="4" fillId="34" borderId="0" xfId="0" applyNumberFormat="1" applyFont="1" applyFill="1" applyAlignment="1">
      <alignment horizontal="right" vertical="center"/>
    </xf>
    <xf numFmtId="186" fontId="4" fillId="34" borderId="0" xfId="0" applyNumberFormat="1" applyFont="1" applyFill="1" applyAlignment="1">
      <alignment horizontal="center" vertical="center"/>
    </xf>
    <xf numFmtId="186" fontId="4" fillId="34" borderId="0" xfId="0" applyNumberFormat="1" applyFont="1" applyFill="1" applyAlignment="1">
      <alignment horizontal="right" vertical="center"/>
    </xf>
    <xf numFmtId="186" fontId="3" fillId="33" borderId="10" xfId="0" applyNumberFormat="1" applyFont="1" applyFill="1" applyBorder="1" applyAlignment="1">
      <alignment horizontal="center" vertical="center"/>
    </xf>
    <xf numFmtId="186" fontId="3" fillId="0" borderId="11" xfId="0" applyNumberFormat="1" applyFont="1" applyBorder="1" applyAlignment="1">
      <alignment horizontal="left" vertical="center"/>
    </xf>
    <xf numFmtId="186" fontId="3" fillId="0" borderId="16" xfId="0" applyNumberFormat="1" applyFont="1" applyBorder="1" applyAlignment="1">
      <alignment horizontal="left" vertical="center"/>
    </xf>
    <xf numFmtId="186" fontId="3" fillId="0" borderId="16" xfId="0" applyNumberFormat="1" applyFont="1" applyBorder="1" applyAlignment="1">
      <alignment horizontal="left" vertical="center" wrapText="1"/>
    </xf>
    <xf numFmtId="186" fontId="3" fillId="0" borderId="21" xfId="0" applyNumberFormat="1" applyFont="1" applyBorder="1" applyAlignment="1">
      <alignment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left" vertical="center"/>
    </xf>
    <xf numFmtId="186" fontId="3" fillId="0" borderId="15" xfId="0" applyNumberFormat="1" applyFont="1" applyBorder="1" applyAlignment="1">
      <alignment horizontal="left" vertical="center"/>
    </xf>
    <xf numFmtId="186" fontId="3" fillId="0" borderId="11" xfId="0" applyNumberFormat="1" applyFont="1" applyBorder="1" applyAlignment="1">
      <alignment horizontal="left" vertical="center" wrapText="1"/>
    </xf>
    <xf numFmtId="186" fontId="3" fillId="0" borderId="24" xfId="0" applyNumberFormat="1" applyFont="1" applyBorder="1" applyAlignment="1">
      <alignment horizontal="left" vertical="center"/>
    </xf>
    <xf numFmtId="186" fontId="3" fillId="0" borderId="24" xfId="0" applyNumberFormat="1" applyFont="1" applyBorder="1" applyAlignment="1">
      <alignment horizontal="left" vertical="center" wrapText="1"/>
    </xf>
    <xf numFmtId="186" fontId="3" fillId="0" borderId="15" xfId="0" applyNumberFormat="1" applyFont="1" applyBorder="1" applyAlignment="1">
      <alignment horizontal="right" vertical="center"/>
    </xf>
    <xf numFmtId="186" fontId="3" fillId="0" borderId="0" xfId="0" applyNumberFormat="1" applyFont="1" applyAlignment="1">
      <alignment horizontal="left" vertical="center"/>
    </xf>
    <xf numFmtId="186" fontId="3" fillId="0" borderId="24" xfId="0" applyNumberFormat="1" applyFont="1" applyBorder="1" applyAlignment="1">
      <alignment vertical="center"/>
    </xf>
    <xf numFmtId="186" fontId="4" fillId="34" borderId="0" xfId="0" applyNumberFormat="1" applyFont="1" applyFill="1" applyAlignment="1">
      <alignment horizontal="center" vertical="center"/>
    </xf>
    <xf numFmtId="186" fontId="3" fillId="34" borderId="10" xfId="0" applyNumberFormat="1" applyFont="1" applyFill="1" applyBorder="1" applyAlignment="1">
      <alignment vertical="center"/>
    </xf>
    <xf numFmtId="186" fontId="3" fillId="0" borderId="23" xfId="0" applyNumberFormat="1" applyFont="1" applyBorder="1" applyAlignment="1">
      <alignment horizontal="left" vertical="center"/>
    </xf>
    <xf numFmtId="186" fontId="3" fillId="0" borderId="0" xfId="0" applyNumberFormat="1" applyFont="1" applyBorder="1" applyAlignment="1">
      <alignment horizontal="left" vertical="center"/>
    </xf>
    <xf numFmtId="186" fontId="3" fillId="0" borderId="19" xfId="0" applyNumberFormat="1" applyFont="1" applyBorder="1" applyAlignment="1">
      <alignment horizontal="left" vertical="center"/>
    </xf>
    <xf numFmtId="186" fontId="3" fillId="34" borderId="15" xfId="0" applyNumberFormat="1" applyFont="1" applyFill="1" applyBorder="1" applyAlignment="1">
      <alignment horizontal="right" vertical="center"/>
    </xf>
    <xf numFmtId="186" fontId="3" fillId="34" borderId="23" xfId="0" applyNumberFormat="1" applyFont="1" applyFill="1" applyBorder="1" applyAlignment="1">
      <alignment horizontal="left" vertical="center" wrapText="1"/>
    </xf>
    <xf numFmtId="186" fontId="3" fillId="34" borderId="0" xfId="0" applyNumberFormat="1" applyFont="1" applyFill="1" applyBorder="1" applyAlignment="1">
      <alignment horizontal="left" vertical="center" wrapText="1"/>
    </xf>
    <xf numFmtId="186" fontId="3" fillId="34" borderId="24" xfId="0" applyNumberFormat="1" applyFont="1" applyFill="1" applyBorder="1" applyAlignment="1">
      <alignment vertical="center"/>
    </xf>
    <xf numFmtId="186" fontId="3" fillId="0" borderId="18" xfId="0" applyNumberFormat="1" applyFont="1" applyBorder="1" applyAlignment="1">
      <alignment horizontal="left" vertical="center"/>
    </xf>
    <xf numFmtId="186" fontId="0" fillId="0" borderId="0" xfId="0" applyNumberFormat="1" applyBorder="1" applyAlignment="1">
      <alignment/>
    </xf>
    <xf numFmtId="186" fontId="3" fillId="0" borderId="20" xfId="0" applyNumberFormat="1" applyFont="1" applyBorder="1" applyAlignment="1">
      <alignment horizontal="left" vertical="center"/>
    </xf>
    <xf numFmtId="186" fontId="3" fillId="34" borderId="21" xfId="0" applyNumberFormat="1" applyFont="1" applyFill="1" applyBorder="1" applyAlignment="1">
      <alignment vertical="center"/>
    </xf>
    <xf numFmtId="186" fontId="3" fillId="34" borderId="11" xfId="0" applyNumberFormat="1" applyFont="1" applyFill="1" applyBorder="1" applyAlignment="1">
      <alignment horizontal="left" vertical="center" wrapText="1"/>
    </xf>
    <xf numFmtId="186" fontId="3" fillId="34" borderId="16" xfId="0" applyNumberFormat="1" applyFont="1" applyFill="1" applyBorder="1" applyAlignment="1">
      <alignment horizontal="left" vertical="center" wrapText="1"/>
    </xf>
    <xf numFmtId="186" fontId="3" fillId="34" borderId="22" xfId="0" applyNumberFormat="1" applyFont="1" applyFill="1" applyBorder="1" applyAlignment="1">
      <alignment horizontal="right" vertical="center"/>
    </xf>
    <xf numFmtId="186" fontId="3" fillId="34" borderId="17" xfId="0" applyNumberFormat="1" applyFont="1" applyFill="1" applyBorder="1" applyAlignment="1">
      <alignment horizontal="left" vertical="center"/>
    </xf>
    <xf numFmtId="186" fontId="3" fillId="0" borderId="0" xfId="0" applyNumberFormat="1" applyFont="1" applyBorder="1" applyAlignment="1">
      <alignment horizontal="left" vertical="center"/>
    </xf>
    <xf numFmtId="186" fontId="3" fillId="0" borderId="0" xfId="0" applyNumberFormat="1" applyFont="1" applyBorder="1" applyAlignment="1">
      <alignment horizontal="left" vertical="center" wrapText="1"/>
    </xf>
    <xf numFmtId="186" fontId="3" fillId="0" borderId="15" xfId="0" applyNumberFormat="1" applyFont="1" applyBorder="1" applyAlignment="1">
      <alignment horizontal="left" vertical="center" wrapText="1"/>
    </xf>
    <xf numFmtId="186" fontId="3" fillId="0" borderId="17" xfId="0" applyNumberFormat="1" applyFont="1" applyBorder="1" applyAlignment="1">
      <alignment horizontal="left" vertical="center" wrapText="1"/>
    </xf>
    <xf numFmtId="186" fontId="3" fillId="0" borderId="23" xfId="0" applyNumberFormat="1" applyFont="1" applyBorder="1" applyAlignment="1">
      <alignment horizontal="left" vertical="center" wrapText="1"/>
    </xf>
    <xf numFmtId="0" fontId="6" fillId="0" borderId="0" xfId="63">
      <alignment/>
      <protection/>
    </xf>
    <xf numFmtId="0" fontId="7" fillId="0" borderId="0" xfId="63" applyFont="1">
      <alignment/>
      <protection/>
    </xf>
    <xf numFmtId="0" fontId="8" fillId="0" borderId="0" xfId="63" applyFont="1">
      <alignment/>
      <protection/>
    </xf>
    <xf numFmtId="0" fontId="9" fillId="0" borderId="0" xfId="63" applyFont="1">
      <alignment/>
      <protection/>
    </xf>
    <xf numFmtId="41" fontId="10" fillId="0" borderId="0" xfId="49" applyFont="1" applyBorder="1" applyAlignment="1">
      <alignment horizontal="center"/>
    </xf>
    <xf numFmtId="41" fontId="9" fillId="0" borderId="0" xfId="49" applyFont="1" applyAlignment="1">
      <alignment/>
    </xf>
    <xf numFmtId="0" fontId="8" fillId="0" borderId="0" xfId="63" applyFont="1" applyAlignment="1">
      <alignment horizontal="left"/>
      <protection/>
    </xf>
    <xf numFmtId="186" fontId="11" fillId="0" borderId="0" xfId="63" applyNumberFormat="1" applyFont="1">
      <alignment/>
      <protection/>
    </xf>
    <xf numFmtId="186" fontId="12" fillId="0" borderId="0" xfId="63" applyNumberFormat="1" applyFont="1">
      <alignment/>
      <protection/>
    </xf>
    <xf numFmtId="186" fontId="13" fillId="0" borderId="25" xfId="63" applyNumberFormat="1" applyFont="1" applyBorder="1" applyAlignment="1">
      <alignment horizontal="center" vertical="center"/>
      <protection/>
    </xf>
    <xf numFmtId="186" fontId="13" fillId="0" borderId="0" xfId="63" applyNumberFormat="1" applyFont="1" applyAlignment="1">
      <alignment horizontal="center" vertical="center"/>
      <protection/>
    </xf>
    <xf numFmtId="186" fontId="13" fillId="0" borderId="26" xfId="63" applyNumberFormat="1" applyFont="1" applyBorder="1" applyAlignment="1">
      <alignment horizontal="center" vertical="center"/>
      <protection/>
    </xf>
    <xf numFmtId="186" fontId="13" fillId="0" borderId="27" xfId="63" applyNumberFormat="1" applyFont="1" applyBorder="1" applyAlignment="1">
      <alignment horizontal="center" vertical="center"/>
      <protection/>
    </xf>
    <xf numFmtId="186" fontId="13" fillId="0" borderId="28" xfId="63" applyNumberFormat="1" applyFont="1" applyBorder="1" applyAlignment="1">
      <alignment horizontal="center" vertical="center"/>
      <protection/>
    </xf>
    <xf numFmtId="186" fontId="13" fillId="0" borderId="29" xfId="63" applyNumberFormat="1" applyFont="1" applyBorder="1" applyAlignment="1">
      <alignment horizontal="center" vertical="center"/>
      <protection/>
    </xf>
    <xf numFmtId="186" fontId="14" fillId="0" borderId="30" xfId="63" applyNumberFormat="1" applyFont="1" applyBorder="1" applyAlignment="1">
      <alignment horizontal="center" vertical="center" wrapText="1"/>
      <protection/>
    </xf>
    <xf numFmtId="186" fontId="13" fillId="0" borderId="0" xfId="63" applyNumberFormat="1" applyFont="1">
      <alignment/>
      <protection/>
    </xf>
    <xf numFmtId="186" fontId="13" fillId="0" borderId="31" xfId="63" applyNumberFormat="1" applyFont="1" applyBorder="1" applyAlignment="1">
      <alignment horizontal="center" vertical="center"/>
      <protection/>
    </xf>
    <xf numFmtId="186" fontId="13" fillId="0" borderId="32" xfId="63" applyNumberFormat="1" applyFont="1" applyBorder="1" applyAlignment="1">
      <alignment horizontal="center" vertical="center"/>
      <protection/>
    </xf>
    <xf numFmtId="186" fontId="13" fillId="0" borderId="33" xfId="63" applyNumberFormat="1" applyFont="1" applyBorder="1" applyAlignment="1">
      <alignment horizontal="center" vertical="center"/>
      <protection/>
    </xf>
    <xf numFmtId="186" fontId="13" fillId="0" borderId="30" xfId="63" applyNumberFormat="1" applyFont="1" applyBorder="1" applyAlignment="1">
      <alignment horizontal="center" vertical="center"/>
      <protection/>
    </xf>
    <xf numFmtId="186" fontId="13" fillId="0" borderId="27" xfId="63" applyNumberFormat="1" applyFont="1" applyBorder="1" applyAlignment="1">
      <alignment horizontal="right" vertical="center" indent="1"/>
      <protection/>
    </xf>
    <xf numFmtId="186" fontId="13" fillId="0" borderId="29" xfId="63" applyNumberFormat="1" applyFont="1" applyBorder="1" applyAlignment="1">
      <alignment horizontal="right" vertical="center" indent="1"/>
      <protection/>
    </xf>
    <xf numFmtId="186" fontId="15" fillId="0" borderId="0" xfId="63" applyNumberFormat="1" applyFont="1">
      <alignment/>
      <protection/>
    </xf>
    <xf numFmtId="186" fontId="13" fillId="0" borderId="34" xfId="63" applyNumberFormat="1" applyFont="1" applyBorder="1" applyAlignment="1">
      <alignment horizontal="center" vertical="center"/>
      <protection/>
    </xf>
    <xf numFmtId="186" fontId="13" fillId="0" borderId="35" xfId="63" applyNumberFormat="1" applyFont="1" applyBorder="1" applyAlignment="1">
      <alignment horizontal="center" vertical="center"/>
      <protection/>
    </xf>
    <xf numFmtId="186" fontId="13" fillId="0" borderId="36" xfId="63" applyNumberFormat="1" applyFont="1" applyBorder="1" applyAlignment="1">
      <alignment horizontal="center" vertical="center"/>
      <protection/>
    </xf>
    <xf numFmtId="186" fontId="13" fillId="0" borderId="37" xfId="63" applyNumberFormat="1" applyFont="1" applyBorder="1" applyAlignment="1">
      <alignment horizontal="center" vertical="center"/>
      <protection/>
    </xf>
    <xf numFmtId="186" fontId="13" fillId="0" borderId="38" xfId="63" applyNumberFormat="1" applyFont="1" applyBorder="1" applyAlignment="1">
      <alignment horizontal="center" vertical="center"/>
      <protection/>
    </xf>
    <xf numFmtId="186" fontId="13" fillId="0" borderId="39" xfId="63" applyNumberFormat="1" applyFont="1" applyBorder="1" applyAlignment="1">
      <alignment horizontal="center" vertical="center"/>
      <protection/>
    </xf>
    <xf numFmtId="186" fontId="13" fillId="0" borderId="25" xfId="63" applyNumberFormat="1" applyFont="1" applyBorder="1" applyAlignment="1">
      <alignment horizontal="center" vertical="center"/>
      <protection/>
    </xf>
    <xf numFmtId="186" fontId="13" fillId="0" borderId="26" xfId="63" applyNumberFormat="1" applyFont="1" applyBorder="1" applyAlignment="1">
      <alignment horizontal="center" vertical="center"/>
      <protection/>
    </xf>
    <xf numFmtId="186" fontId="13" fillId="0" borderId="40" xfId="63" applyNumberFormat="1" applyFont="1" applyBorder="1" applyAlignment="1">
      <alignment horizontal="center" vertical="center"/>
      <protection/>
    </xf>
    <xf numFmtId="186" fontId="13" fillId="0" borderId="41" xfId="63" applyNumberFormat="1" applyFont="1" applyBorder="1" applyAlignment="1">
      <alignment horizontal="center" vertical="center"/>
      <protection/>
    </xf>
    <xf numFmtId="186" fontId="13" fillId="0" borderId="42" xfId="63" applyNumberFormat="1" applyFont="1" applyBorder="1" applyAlignment="1">
      <alignment horizontal="center" vertical="center"/>
      <protection/>
    </xf>
    <xf numFmtId="186" fontId="13" fillId="0" borderId="43" xfId="63" applyNumberFormat="1" applyFont="1" applyBorder="1" applyAlignment="1">
      <alignment horizontal="center" vertical="center"/>
      <protection/>
    </xf>
    <xf numFmtId="186" fontId="13" fillId="0" borderId="44" xfId="63" applyNumberFormat="1" applyFont="1" applyBorder="1" applyAlignment="1">
      <alignment horizontal="center" vertical="center"/>
      <protection/>
    </xf>
    <xf numFmtId="186" fontId="13" fillId="0" borderId="45" xfId="63" applyNumberFormat="1" applyFont="1" applyBorder="1" applyAlignment="1">
      <alignment horizontal="center" vertical="center" wrapText="1"/>
      <protection/>
    </xf>
    <xf numFmtId="186" fontId="13" fillId="0" borderId="46" xfId="63" applyNumberFormat="1" applyFont="1" applyBorder="1" applyAlignment="1">
      <alignment horizontal="center" vertical="center"/>
      <protection/>
    </xf>
    <xf numFmtId="186" fontId="13" fillId="0" borderId="47" xfId="63" applyNumberFormat="1" applyFont="1" applyBorder="1" applyAlignment="1">
      <alignment horizontal="center" vertical="center"/>
      <protection/>
    </xf>
    <xf numFmtId="186" fontId="1" fillId="34" borderId="0" xfId="0" applyNumberFormat="1" applyFont="1" applyFill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 vertical="center"/>
    </xf>
    <xf numFmtId="186" fontId="2" fillId="34" borderId="10" xfId="0" applyNumberFormat="1" applyFont="1" applyFill="1" applyBorder="1" applyAlignment="1">
      <alignment horizontal="right" vertical="center"/>
    </xf>
    <xf numFmtId="186" fontId="2" fillId="34" borderId="0" xfId="0" applyNumberFormat="1" applyFont="1" applyFill="1" applyAlignment="1">
      <alignment horizontal="right" vertical="center"/>
    </xf>
    <xf numFmtId="186" fontId="4" fillId="34" borderId="0" xfId="0" applyNumberFormat="1" applyFont="1" applyFill="1" applyAlignment="1">
      <alignment horizontal="right" vertical="center"/>
    </xf>
    <xf numFmtId="186" fontId="4" fillId="34" borderId="0" xfId="0" applyNumberFormat="1" applyFont="1" applyFill="1" applyAlignment="1">
      <alignment horizontal="left" vertical="center"/>
    </xf>
    <xf numFmtId="186" fontId="2" fillId="33" borderId="10" xfId="0" applyNumberFormat="1" applyFont="1" applyFill="1" applyBorder="1" applyAlignment="1">
      <alignment horizontal="center" vertical="center"/>
    </xf>
    <xf numFmtId="186" fontId="4" fillId="34" borderId="0" xfId="0" applyNumberFormat="1" applyFont="1" applyFill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6" fontId="4" fillId="34" borderId="0" xfId="0" applyNumberFormat="1" applyFont="1" applyFill="1" applyAlignment="1">
      <alignment horizontal="left" vertical="center"/>
    </xf>
    <xf numFmtId="186" fontId="1" fillId="34" borderId="0" xfId="0" applyNumberFormat="1" applyFont="1" applyFill="1" applyAlignment="1">
      <alignment horizontal="center" vertical="center"/>
    </xf>
    <xf numFmtId="0" fontId="0" fillId="0" borderId="0" xfId="64">
      <alignment/>
      <protection/>
    </xf>
    <xf numFmtId="0" fontId="0" fillId="0" borderId="0" xfId="64" applyFont="1">
      <alignment/>
      <protection/>
    </xf>
    <xf numFmtId="49" fontId="1" fillId="34" borderId="0" xfId="64" applyNumberFormat="1" applyFont="1" applyFill="1" applyAlignment="1">
      <alignment horizontal="center" vertical="center"/>
      <protection/>
    </xf>
    <xf numFmtId="49" fontId="2" fillId="34" borderId="0" xfId="64" applyNumberFormat="1" applyFont="1" applyFill="1" applyAlignment="1">
      <alignment horizontal="right" vertical="center"/>
      <protection/>
    </xf>
    <xf numFmtId="49" fontId="2" fillId="33" borderId="10" xfId="64" applyNumberFormat="1" applyFont="1" applyFill="1" applyBorder="1" applyAlignment="1">
      <alignment horizontal="center" vertical="center"/>
      <protection/>
    </xf>
    <xf numFmtId="49" fontId="2" fillId="33" borderId="10" xfId="64" applyNumberFormat="1" applyFont="1" applyFill="1" applyBorder="1" applyAlignment="1">
      <alignment horizontal="center" vertical="center"/>
      <protection/>
    </xf>
    <xf numFmtId="49" fontId="3" fillId="34" borderId="11" xfId="64" applyNumberFormat="1" applyFont="1" applyFill="1" applyBorder="1" applyAlignment="1">
      <alignment horizontal="left" vertical="center"/>
      <protection/>
    </xf>
    <xf numFmtId="49" fontId="3" fillId="0" borderId="12" xfId="64" applyNumberFormat="1" applyFont="1" applyBorder="1" applyAlignment="1">
      <alignment horizontal="left" vertical="center"/>
      <protection/>
    </xf>
    <xf numFmtId="49" fontId="3" fillId="0" borderId="13" xfId="64" applyNumberFormat="1" applyFont="1" applyBorder="1" applyAlignment="1">
      <alignment horizontal="left" vertical="center"/>
      <protection/>
    </xf>
    <xf numFmtId="1" fontId="3" fillId="34" borderId="10" xfId="64" applyNumberFormat="1" applyFont="1" applyFill="1" applyBorder="1" applyAlignment="1">
      <alignment vertical="center"/>
      <protection/>
    </xf>
    <xf numFmtId="49" fontId="3" fillId="34" borderId="14" xfId="64" applyNumberFormat="1" applyFont="1" applyFill="1" applyBorder="1" applyAlignment="1">
      <alignment horizontal="left" vertical="center" wrapText="1"/>
      <protection/>
    </xf>
    <xf numFmtId="49" fontId="3" fillId="34" borderId="12" xfId="64" applyNumberFormat="1" applyFont="1" applyFill="1" applyBorder="1" applyAlignment="1">
      <alignment horizontal="left" vertical="center" wrapText="1"/>
      <protection/>
    </xf>
    <xf numFmtId="49" fontId="3" fillId="34" borderId="13" xfId="64" applyNumberFormat="1" applyFont="1" applyFill="1" applyBorder="1" applyAlignment="1">
      <alignment horizontal="right" vertical="center"/>
      <protection/>
    </xf>
    <xf numFmtId="49" fontId="3" fillId="34" borderId="15" xfId="64" applyNumberFormat="1" applyFont="1" applyFill="1" applyBorder="1" applyAlignment="1">
      <alignment horizontal="left" vertical="center"/>
      <protection/>
    </xf>
    <xf numFmtId="49" fontId="3" fillId="0" borderId="11" xfId="64" applyNumberFormat="1" applyFont="1" applyBorder="1" applyAlignment="1">
      <alignment horizontal="left" vertical="center"/>
      <protection/>
    </xf>
    <xf numFmtId="49" fontId="3" fillId="0" borderId="15" xfId="64" applyNumberFormat="1" applyFont="1" applyBorder="1" applyAlignment="1">
      <alignment horizontal="left" vertical="center"/>
      <protection/>
    </xf>
    <xf numFmtId="49" fontId="3" fillId="0" borderId="16" xfId="64" applyNumberFormat="1" applyFont="1" applyBorder="1" applyAlignment="1">
      <alignment horizontal="left" vertical="center"/>
      <protection/>
    </xf>
    <xf numFmtId="49" fontId="3" fillId="0" borderId="17" xfId="64" applyNumberFormat="1" applyFont="1" applyBorder="1" applyAlignment="1">
      <alignment horizontal="left" vertical="center"/>
      <protection/>
    </xf>
    <xf numFmtId="49" fontId="3" fillId="34" borderId="17" xfId="64" applyNumberFormat="1" applyFont="1" applyFill="1" applyBorder="1" applyAlignment="1">
      <alignment horizontal="right" vertical="center"/>
      <protection/>
    </xf>
    <xf numFmtId="49" fontId="3" fillId="34" borderId="18" xfId="64" applyNumberFormat="1" applyFont="1" applyFill="1" applyBorder="1" applyAlignment="1">
      <alignment horizontal="left" vertical="center" wrapText="1"/>
      <protection/>
    </xf>
    <xf numFmtId="49" fontId="3" fillId="34" borderId="19" xfId="64" applyNumberFormat="1" applyFont="1" applyFill="1" applyBorder="1" applyAlignment="1">
      <alignment horizontal="left" vertical="center" wrapText="1"/>
      <protection/>
    </xf>
    <xf numFmtId="1" fontId="3" fillId="34" borderId="20" xfId="64" applyNumberFormat="1" applyFont="1" applyFill="1" applyBorder="1" applyAlignment="1">
      <alignment vertical="center"/>
      <protection/>
    </xf>
    <xf numFmtId="49" fontId="2" fillId="34" borderId="10" xfId="64" applyNumberFormat="1" applyFont="1" applyFill="1" applyBorder="1" applyAlignment="1">
      <alignment horizontal="right" vertical="center"/>
      <protection/>
    </xf>
    <xf numFmtId="49" fontId="4" fillId="34" borderId="0" xfId="64" applyNumberFormat="1" applyFont="1" applyFill="1" applyAlignment="1">
      <alignment horizontal="right" vertical="center"/>
      <protection/>
    </xf>
    <xf numFmtId="49" fontId="4" fillId="34" borderId="0" xfId="64" applyNumberFormat="1" applyFont="1" applyFill="1" applyAlignment="1">
      <alignment horizontal="center" vertical="center"/>
      <protection/>
    </xf>
    <xf numFmtId="49" fontId="4" fillId="34" borderId="0" xfId="64" applyNumberFormat="1" applyFont="1" applyFill="1" applyAlignment="1">
      <alignment horizontal="right" vertical="center"/>
      <protection/>
    </xf>
    <xf numFmtId="49" fontId="4" fillId="34" borderId="0" xfId="64" applyNumberFormat="1" applyFont="1" applyFill="1" applyAlignment="1">
      <alignment horizontal="left" vertical="center"/>
      <protection/>
    </xf>
    <xf numFmtId="186" fontId="3" fillId="33" borderId="10" xfId="0" applyNumberFormat="1" applyFont="1" applyFill="1" applyBorder="1" applyAlignment="1">
      <alignment horizontal="center" vertical="center"/>
    </xf>
    <xf numFmtId="186" fontId="3" fillId="0" borderId="16" xfId="0" applyNumberFormat="1" applyFont="1" applyBorder="1" applyAlignment="1">
      <alignment horizontal="left" vertical="center" wrapText="1"/>
    </xf>
    <xf numFmtId="186" fontId="3" fillId="0" borderId="21" xfId="0" applyNumberFormat="1" applyFont="1" applyBorder="1" applyAlignment="1">
      <alignment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left" vertical="center" wrapText="1"/>
    </xf>
    <xf numFmtId="186" fontId="3" fillId="0" borderId="24" xfId="0" applyNumberFormat="1" applyFont="1" applyBorder="1" applyAlignment="1">
      <alignment horizontal="left" vertical="center"/>
    </xf>
    <xf numFmtId="186" fontId="3" fillId="0" borderId="24" xfId="0" applyNumberFormat="1" applyFont="1" applyBorder="1" applyAlignment="1">
      <alignment horizontal="left" vertical="center" wrapText="1"/>
    </xf>
    <xf numFmtId="186" fontId="3" fillId="0" borderId="15" xfId="0" applyNumberFormat="1" applyFont="1" applyBorder="1" applyAlignment="1">
      <alignment horizontal="right" vertical="center"/>
    </xf>
    <xf numFmtId="186" fontId="3" fillId="0" borderId="0" xfId="0" applyNumberFormat="1" applyFont="1" applyAlignment="1">
      <alignment horizontal="left" vertical="center"/>
    </xf>
    <xf numFmtId="186" fontId="3" fillId="0" borderId="24" xfId="0" applyNumberFormat="1" applyFont="1" applyBorder="1" applyAlignment="1">
      <alignment vertical="center"/>
    </xf>
    <xf numFmtId="186" fontId="3" fillId="34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9250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185166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Line 1"/>
        <xdr:cNvSpPr>
          <a:spLocks/>
        </xdr:cNvSpPr>
      </xdr:nvSpPr>
      <xdr:spPr>
        <a:xfrm>
          <a:off x="0" y="988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705600" cy="0"/>
    <xdr:sp>
      <xdr:nvSpPr>
        <xdr:cNvPr id="2" name="Line 2"/>
        <xdr:cNvSpPr>
          <a:spLocks/>
        </xdr:cNvSpPr>
      </xdr:nvSpPr>
      <xdr:spPr>
        <a:xfrm>
          <a:off x="0" y="99060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705600" cy="0"/>
    <xdr:sp>
      <xdr:nvSpPr>
        <xdr:cNvPr id="3" name="Line 3"/>
        <xdr:cNvSpPr>
          <a:spLocks/>
        </xdr:cNvSpPr>
      </xdr:nvSpPr>
      <xdr:spPr>
        <a:xfrm>
          <a:off x="0" y="181737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6705600" cy="0"/>
    <xdr:sp>
      <xdr:nvSpPr>
        <xdr:cNvPr id="4" name="Line 4"/>
        <xdr:cNvSpPr>
          <a:spLocks/>
        </xdr:cNvSpPr>
      </xdr:nvSpPr>
      <xdr:spPr>
        <a:xfrm>
          <a:off x="0" y="18192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705600" cy="0"/>
    <xdr:sp>
      <xdr:nvSpPr>
        <xdr:cNvPr id="5" name="Line 5"/>
        <xdr:cNvSpPr>
          <a:spLocks/>
        </xdr:cNvSpPr>
      </xdr:nvSpPr>
      <xdr:spPr>
        <a:xfrm>
          <a:off x="0" y="264604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6705600" cy="0"/>
    <xdr:sp>
      <xdr:nvSpPr>
        <xdr:cNvPr id="6" name="Line 6"/>
        <xdr:cNvSpPr>
          <a:spLocks/>
        </xdr:cNvSpPr>
      </xdr:nvSpPr>
      <xdr:spPr>
        <a:xfrm>
          <a:off x="0" y="26479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6705600" cy="0"/>
    <xdr:sp>
      <xdr:nvSpPr>
        <xdr:cNvPr id="7" name="Line 7"/>
        <xdr:cNvSpPr>
          <a:spLocks/>
        </xdr:cNvSpPr>
      </xdr:nvSpPr>
      <xdr:spPr>
        <a:xfrm>
          <a:off x="0" y="34747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122</xdr:row>
      <xdr:rowOff>0</xdr:rowOff>
    </xdr:from>
    <xdr:ext cx="6705600" cy="0"/>
    <xdr:sp>
      <xdr:nvSpPr>
        <xdr:cNvPr id="8" name="Line 8"/>
        <xdr:cNvSpPr>
          <a:spLocks/>
        </xdr:cNvSpPr>
      </xdr:nvSpPr>
      <xdr:spPr>
        <a:xfrm>
          <a:off x="0" y="347662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6705600" cy="0"/>
    <xdr:sp>
      <xdr:nvSpPr>
        <xdr:cNvPr id="9" name="Line 9"/>
        <xdr:cNvSpPr>
          <a:spLocks/>
        </xdr:cNvSpPr>
      </xdr:nvSpPr>
      <xdr:spPr>
        <a:xfrm>
          <a:off x="0" y="43033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10" name="Line 10"/>
        <xdr:cNvSpPr>
          <a:spLocks/>
        </xdr:cNvSpPr>
      </xdr:nvSpPr>
      <xdr:spPr>
        <a:xfrm>
          <a:off x="0" y="430530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6705600" cy="0"/>
    <xdr:sp>
      <xdr:nvSpPr>
        <xdr:cNvPr id="11" name="Line 11"/>
        <xdr:cNvSpPr>
          <a:spLocks/>
        </xdr:cNvSpPr>
      </xdr:nvSpPr>
      <xdr:spPr>
        <a:xfrm>
          <a:off x="0" y="513207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180</xdr:row>
      <xdr:rowOff>0</xdr:rowOff>
    </xdr:from>
    <xdr:ext cx="6705600" cy="0"/>
    <xdr:sp>
      <xdr:nvSpPr>
        <xdr:cNvPr id="12" name="Line 12"/>
        <xdr:cNvSpPr>
          <a:spLocks/>
        </xdr:cNvSpPr>
      </xdr:nvSpPr>
      <xdr:spPr>
        <a:xfrm>
          <a:off x="0" y="51339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6705600" cy="0"/>
    <xdr:sp>
      <xdr:nvSpPr>
        <xdr:cNvPr id="13" name="Line 13"/>
        <xdr:cNvSpPr>
          <a:spLocks/>
        </xdr:cNvSpPr>
      </xdr:nvSpPr>
      <xdr:spPr>
        <a:xfrm>
          <a:off x="0" y="596074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6705600" cy="0"/>
    <xdr:sp>
      <xdr:nvSpPr>
        <xdr:cNvPr id="14" name="Line 14"/>
        <xdr:cNvSpPr>
          <a:spLocks/>
        </xdr:cNvSpPr>
      </xdr:nvSpPr>
      <xdr:spPr>
        <a:xfrm>
          <a:off x="0" y="59626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6705600" cy="0"/>
    <xdr:sp>
      <xdr:nvSpPr>
        <xdr:cNvPr id="15" name="Line 15"/>
        <xdr:cNvSpPr>
          <a:spLocks/>
        </xdr:cNvSpPr>
      </xdr:nvSpPr>
      <xdr:spPr>
        <a:xfrm>
          <a:off x="0" y="67894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6705600" cy="0"/>
    <xdr:sp>
      <xdr:nvSpPr>
        <xdr:cNvPr id="16" name="Line 16"/>
        <xdr:cNvSpPr>
          <a:spLocks/>
        </xdr:cNvSpPr>
      </xdr:nvSpPr>
      <xdr:spPr>
        <a:xfrm>
          <a:off x="0" y="679132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266</xdr:row>
      <xdr:rowOff>0</xdr:rowOff>
    </xdr:from>
    <xdr:ext cx="6705600" cy="0"/>
    <xdr:sp>
      <xdr:nvSpPr>
        <xdr:cNvPr id="17" name="Line 17"/>
        <xdr:cNvSpPr>
          <a:spLocks/>
        </xdr:cNvSpPr>
      </xdr:nvSpPr>
      <xdr:spPr>
        <a:xfrm>
          <a:off x="0" y="76180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6705600" cy="0"/>
    <xdr:sp>
      <xdr:nvSpPr>
        <xdr:cNvPr id="18" name="Line 18"/>
        <xdr:cNvSpPr>
          <a:spLocks/>
        </xdr:cNvSpPr>
      </xdr:nvSpPr>
      <xdr:spPr>
        <a:xfrm>
          <a:off x="0" y="762000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6705600" cy="0"/>
    <xdr:sp>
      <xdr:nvSpPr>
        <xdr:cNvPr id="19" name="Line 19"/>
        <xdr:cNvSpPr>
          <a:spLocks/>
        </xdr:cNvSpPr>
      </xdr:nvSpPr>
      <xdr:spPr>
        <a:xfrm>
          <a:off x="0" y="844677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296</xdr:row>
      <xdr:rowOff>0</xdr:rowOff>
    </xdr:from>
    <xdr:ext cx="6705600" cy="0"/>
    <xdr:sp>
      <xdr:nvSpPr>
        <xdr:cNvPr id="20" name="Line 20"/>
        <xdr:cNvSpPr>
          <a:spLocks/>
        </xdr:cNvSpPr>
      </xdr:nvSpPr>
      <xdr:spPr>
        <a:xfrm>
          <a:off x="0" y="84486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6705600" cy="0"/>
    <xdr:sp>
      <xdr:nvSpPr>
        <xdr:cNvPr id="21" name="Line 21"/>
        <xdr:cNvSpPr>
          <a:spLocks/>
        </xdr:cNvSpPr>
      </xdr:nvSpPr>
      <xdr:spPr>
        <a:xfrm>
          <a:off x="0" y="927544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325</xdr:row>
      <xdr:rowOff>0</xdr:rowOff>
    </xdr:from>
    <xdr:ext cx="6705600" cy="0"/>
    <xdr:sp>
      <xdr:nvSpPr>
        <xdr:cNvPr id="22" name="Line 22"/>
        <xdr:cNvSpPr>
          <a:spLocks/>
        </xdr:cNvSpPr>
      </xdr:nvSpPr>
      <xdr:spPr>
        <a:xfrm>
          <a:off x="0" y="92773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6705600" cy="0"/>
    <xdr:sp>
      <xdr:nvSpPr>
        <xdr:cNvPr id="23" name="Line 23"/>
        <xdr:cNvSpPr>
          <a:spLocks/>
        </xdr:cNvSpPr>
      </xdr:nvSpPr>
      <xdr:spPr>
        <a:xfrm>
          <a:off x="0" y="101041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6705600" cy="0"/>
    <xdr:sp>
      <xdr:nvSpPr>
        <xdr:cNvPr id="24" name="Line 24"/>
        <xdr:cNvSpPr>
          <a:spLocks/>
        </xdr:cNvSpPr>
      </xdr:nvSpPr>
      <xdr:spPr>
        <a:xfrm>
          <a:off x="0" y="1010602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382</xdr:row>
      <xdr:rowOff>0</xdr:rowOff>
    </xdr:from>
    <xdr:ext cx="6705600" cy="0"/>
    <xdr:sp>
      <xdr:nvSpPr>
        <xdr:cNvPr id="25" name="Line 25"/>
        <xdr:cNvSpPr>
          <a:spLocks/>
        </xdr:cNvSpPr>
      </xdr:nvSpPr>
      <xdr:spPr>
        <a:xfrm>
          <a:off x="0" y="109327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6705600" cy="0"/>
    <xdr:sp>
      <xdr:nvSpPr>
        <xdr:cNvPr id="26" name="Line 26"/>
        <xdr:cNvSpPr>
          <a:spLocks/>
        </xdr:cNvSpPr>
      </xdr:nvSpPr>
      <xdr:spPr>
        <a:xfrm>
          <a:off x="0" y="1093470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411</xdr:row>
      <xdr:rowOff>0</xdr:rowOff>
    </xdr:from>
    <xdr:ext cx="6705600" cy="0"/>
    <xdr:sp>
      <xdr:nvSpPr>
        <xdr:cNvPr id="27" name="Line 27"/>
        <xdr:cNvSpPr>
          <a:spLocks/>
        </xdr:cNvSpPr>
      </xdr:nvSpPr>
      <xdr:spPr>
        <a:xfrm>
          <a:off x="0" y="1176147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412</xdr:row>
      <xdr:rowOff>0</xdr:rowOff>
    </xdr:from>
    <xdr:ext cx="6705600" cy="0"/>
    <xdr:sp>
      <xdr:nvSpPr>
        <xdr:cNvPr id="28" name="Line 28"/>
        <xdr:cNvSpPr>
          <a:spLocks/>
        </xdr:cNvSpPr>
      </xdr:nvSpPr>
      <xdr:spPr>
        <a:xfrm>
          <a:off x="0" y="117633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440</xdr:row>
      <xdr:rowOff>0</xdr:rowOff>
    </xdr:from>
    <xdr:ext cx="6705600" cy="0"/>
    <xdr:sp>
      <xdr:nvSpPr>
        <xdr:cNvPr id="29" name="Line 29"/>
        <xdr:cNvSpPr>
          <a:spLocks/>
        </xdr:cNvSpPr>
      </xdr:nvSpPr>
      <xdr:spPr>
        <a:xfrm>
          <a:off x="0" y="1259014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441</xdr:row>
      <xdr:rowOff>0</xdr:rowOff>
    </xdr:from>
    <xdr:ext cx="6705600" cy="0"/>
    <xdr:sp>
      <xdr:nvSpPr>
        <xdr:cNvPr id="30" name="Line 30"/>
        <xdr:cNvSpPr>
          <a:spLocks/>
        </xdr:cNvSpPr>
      </xdr:nvSpPr>
      <xdr:spPr>
        <a:xfrm>
          <a:off x="0" y="125920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469</xdr:row>
      <xdr:rowOff>0</xdr:rowOff>
    </xdr:from>
    <xdr:ext cx="6705600" cy="0"/>
    <xdr:sp>
      <xdr:nvSpPr>
        <xdr:cNvPr id="31" name="Line 31"/>
        <xdr:cNvSpPr>
          <a:spLocks/>
        </xdr:cNvSpPr>
      </xdr:nvSpPr>
      <xdr:spPr>
        <a:xfrm>
          <a:off x="0" y="134188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470</xdr:row>
      <xdr:rowOff>0</xdr:rowOff>
    </xdr:from>
    <xdr:ext cx="6705600" cy="0"/>
    <xdr:sp>
      <xdr:nvSpPr>
        <xdr:cNvPr id="32" name="Line 32"/>
        <xdr:cNvSpPr>
          <a:spLocks/>
        </xdr:cNvSpPr>
      </xdr:nvSpPr>
      <xdr:spPr>
        <a:xfrm>
          <a:off x="0" y="1342072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483</xdr:row>
      <xdr:rowOff>0</xdr:rowOff>
    </xdr:from>
    <xdr:ext cx="6705600" cy="0"/>
    <xdr:sp>
      <xdr:nvSpPr>
        <xdr:cNvPr id="33" name="Line 33"/>
        <xdr:cNvSpPr>
          <a:spLocks/>
        </xdr:cNvSpPr>
      </xdr:nvSpPr>
      <xdr:spPr>
        <a:xfrm>
          <a:off x="0" y="1380458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485</xdr:row>
      <xdr:rowOff>0</xdr:rowOff>
    </xdr:from>
    <xdr:ext cx="6705600" cy="0"/>
    <xdr:sp>
      <xdr:nvSpPr>
        <xdr:cNvPr id="34" name="Line 34"/>
        <xdr:cNvSpPr>
          <a:spLocks/>
        </xdr:cNvSpPr>
      </xdr:nvSpPr>
      <xdr:spPr>
        <a:xfrm>
          <a:off x="0" y="142865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73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216027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423005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6657975" cy="0"/>
    <xdr:sp>
      <xdr:nvSpPr>
        <xdr:cNvPr id="3" name="Line 1"/>
        <xdr:cNvSpPr>
          <a:spLocks/>
        </xdr:cNvSpPr>
      </xdr:nvSpPr>
      <xdr:spPr>
        <a:xfrm>
          <a:off x="0" y="40500300"/>
          <a:ext cx="6657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7229475" cy="0"/>
    <xdr:sp>
      <xdr:nvSpPr>
        <xdr:cNvPr id="4" name="Line 1"/>
        <xdr:cNvSpPr>
          <a:spLocks/>
        </xdr:cNvSpPr>
      </xdr:nvSpPr>
      <xdr:spPr>
        <a:xfrm>
          <a:off x="0" y="29870400"/>
          <a:ext cx="7229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7229475" cy="0"/>
    <xdr:sp>
      <xdr:nvSpPr>
        <xdr:cNvPr id="5" name="Line 1"/>
        <xdr:cNvSpPr>
          <a:spLocks/>
        </xdr:cNvSpPr>
      </xdr:nvSpPr>
      <xdr:spPr>
        <a:xfrm>
          <a:off x="0" y="31346775"/>
          <a:ext cx="7229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6705600" cy="0"/>
    <xdr:sp>
      <xdr:nvSpPr>
        <xdr:cNvPr id="1" name="Line 1"/>
        <xdr:cNvSpPr>
          <a:spLocks/>
        </xdr:cNvSpPr>
      </xdr:nvSpPr>
      <xdr:spPr>
        <a:xfrm>
          <a:off x="0" y="52578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705600" cy="0"/>
    <xdr:sp>
      <xdr:nvSpPr>
        <xdr:cNvPr id="2" name="Line 2"/>
        <xdr:cNvSpPr>
          <a:spLocks/>
        </xdr:cNvSpPr>
      </xdr:nvSpPr>
      <xdr:spPr>
        <a:xfrm>
          <a:off x="0" y="52578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6705600" cy="0"/>
    <xdr:sp>
      <xdr:nvSpPr>
        <xdr:cNvPr id="3" name="Line 3"/>
        <xdr:cNvSpPr>
          <a:spLocks/>
        </xdr:cNvSpPr>
      </xdr:nvSpPr>
      <xdr:spPr>
        <a:xfrm>
          <a:off x="0" y="8458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6705600" cy="0"/>
    <xdr:sp>
      <xdr:nvSpPr>
        <xdr:cNvPr id="4" name="Line 4"/>
        <xdr:cNvSpPr>
          <a:spLocks/>
        </xdr:cNvSpPr>
      </xdr:nvSpPr>
      <xdr:spPr>
        <a:xfrm>
          <a:off x="0" y="8458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6705600" cy="0"/>
    <xdr:sp>
      <xdr:nvSpPr>
        <xdr:cNvPr id="5" name="Line 5"/>
        <xdr:cNvSpPr>
          <a:spLocks/>
        </xdr:cNvSpPr>
      </xdr:nvSpPr>
      <xdr:spPr>
        <a:xfrm>
          <a:off x="0" y="125730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6705600" cy="0"/>
    <xdr:sp>
      <xdr:nvSpPr>
        <xdr:cNvPr id="6" name="Line 6"/>
        <xdr:cNvSpPr>
          <a:spLocks/>
        </xdr:cNvSpPr>
      </xdr:nvSpPr>
      <xdr:spPr>
        <a:xfrm>
          <a:off x="0" y="125730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6705600" cy="0"/>
    <xdr:sp>
      <xdr:nvSpPr>
        <xdr:cNvPr id="7" name="Line 7"/>
        <xdr:cNvSpPr>
          <a:spLocks/>
        </xdr:cNvSpPr>
      </xdr:nvSpPr>
      <xdr:spPr>
        <a:xfrm>
          <a:off x="0" y="18059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6705600" cy="0"/>
    <xdr:sp>
      <xdr:nvSpPr>
        <xdr:cNvPr id="8" name="Line 8"/>
        <xdr:cNvSpPr>
          <a:spLocks/>
        </xdr:cNvSpPr>
      </xdr:nvSpPr>
      <xdr:spPr>
        <a:xfrm>
          <a:off x="0" y="18059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6705600" cy="0"/>
    <xdr:sp>
      <xdr:nvSpPr>
        <xdr:cNvPr id="9" name="Line 9"/>
        <xdr:cNvSpPr>
          <a:spLocks/>
        </xdr:cNvSpPr>
      </xdr:nvSpPr>
      <xdr:spPr>
        <a:xfrm>
          <a:off x="0" y="22174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6705600" cy="0"/>
    <xdr:sp>
      <xdr:nvSpPr>
        <xdr:cNvPr id="10" name="Line 10"/>
        <xdr:cNvSpPr>
          <a:spLocks/>
        </xdr:cNvSpPr>
      </xdr:nvSpPr>
      <xdr:spPr>
        <a:xfrm>
          <a:off x="0" y="22174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11" name="Line 11"/>
        <xdr:cNvSpPr>
          <a:spLocks/>
        </xdr:cNvSpPr>
      </xdr:nvSpPr>
      <xdr:spPr>
        <a:xfrm>
          <a:off x="0" y="2606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12" name="Line 12"/>
        <xdr:cNvSpPr>
          <a:spLocks/>
        </xdr:cNvSpPr>
      </xdr:nvSpPr>
      <xdr:spPr>
        <a:xfrm>
          <a:off x="0" y="2606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6705600" cy="0"/>
    <xdr:sp>
      <xdr:nvSpPr>
        <xdr:cNvPr id="13" name="Line 13"/>
        <xdr:cNvSpPr>
          <a:spLocks/>
        </xdr:cNvSpPr>
      </xdr:nvSpPr>
      <xdr:spPr>
        <a:xfrm>
          <a:off x="0" y="3063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6705600" cy="0"/>
    <xdr:sp>
      <xdr:nvSpPr>
        <xdr:cNvPr id="14" name="Line 14"/>
        <xdr:cNvSpPr>
          <a:spLocks/>
        </xdr:cNvSpPr>
      </xdr:nvSpPr>
      <xdr:spPr>
        <a:xfrm>
          <a:off x="0" y="3063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6705600" cy="0"/>
    <xdr:sp>
      <xdr:nvSpPr>
        <xdr:cNvPr id="15" name="Line 15"/>
        <xdr:cNvSpPr>
          <a:spLocks/>
        </xdr:cNvSpPr>
      </xdr:nvSpPr>
      <xdr:spPr>
        <a:xfrm>
          <a:off x="0" y="354330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6705600" cy="0"/>
    <xdr:sp>
      <xdr:nvSpPr>
        <xdr:cNvPr id="16" name="Line 16"/>
        <xdr:cNvSpPr>
          <a:spLocks/>
        </xdr:cNvSpPr>
      </xdr:nvSpPr>
      <xdr:spPr>
        <a:xfrm>
          <a:off x="0" y="354330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6705600" cy="0"/>
    <xdr:sp>
      <xdr:nvSpPr>
        <xdr:cNvPr id="17" name="Line 17"/>
        <xdr:cNvSpPr>
          <a:spLocks/>
        </xdr:cNvSpPr>
      </xdr:nvSpPr>
      <xdr:spPr>
        <a:xfrm>
          <a:off x="0" y="39776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6705600" cy="0"/>
    <xdr:sp>
      <xdr:nvSpPr>
        <xdr:cNvPr id="18" name="Line 18"/>
        <xdr:cNvSpPr>
          <a:spLocks/>
        </xdr:cNvSpPr>
      </xdr:nvSpPr>
      <xdr:spPr>
        <a:xfrm>
          <a:off x="0" y="39776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6705600" cy="0"/>
    <xdr:sp>
      <xdr:nvSpPr>
        <xdr:cNvPr id="19" name="Line 19"/>
        <xdr:cNvSpPr>
          <a:spLocks/>
        </xdr:cNvSpPr>
      </xdr:nvSpPr>
      <xdr:spPr>
        <a:xfrm>
          <a:off x="0" y="441198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6705600" cy="0"/>
    <xdr:sp>
      <xdr:nvSpPr>
        <xdr:cNvPr id="20" name="Line 20"/>
        <xdr:cNvSpPr>
          <a:spLocks/>
        </xdr:cNvSpPr>
      </xdr:nvSpPr>
      <xdr:spPr>
        <a:xfrm>
          <a:off x="0" y="441198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6705600" cy="0"/>
    <xdr:sp>
      <xdr:nvSpPr>
        <xdr:cNvPr id="21" name="Line 21"/>
        <xdr:cNvSpPr>
          <a:spLocks/>
        </xdr:cNvSpPr>
      </xdr:nvSpPr>
      <xdr:spPr>
        <a:xfrm>
          <a:off x="0" y="50063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6705600" cy="0"/>
    <xdr:sp>
      <xdr:nvSpPr>
        <xdr:cNvPr id="22" name="Line 22"/>
        <xdr:cNvSpPr>
          <a:spLocks/>
        </xdr:cNvSpPr>
      </xdr:nvSpPr>
      <xdr:spPr>
        <a:xfrm>
          <a:off x="0" y="50063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6705600" cy="0"/>
    <xdr:sp>
      <xdr:nvSpPr>
        <xdr:cNvPr id="23" name="Line 23"/>
        <xdr:cNvSpPr>
          <a:spLocks/>
        </xdr:cNvSpPr>
      </xdr:nvSpPr>
      <xdr:spPr>
        <a:xfrm>
          <a:off x="0" y="55321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6705600" cy="0"/>
    <xdr:sp>
      <xdr:nvSpPr>
        <xdr:cNvPr id="24" name="Line 24"/>
        <xdr:cNvSpPr>
          <a:spLocks/>
        </xdr:cNvSpPr>
      </xdr:nvSpPr>
      <xdr:spPr>
        <a:xfrm>
          <a:off x="0" y="55321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6705600" cy="0"/>
    <xdr:sp>
      <xdr:nvSpPr>
        <xdr:cNvPr id="25" name="Line 25"/>
        <xdr:cNvSpPr>
          <a:spLocks/>
        </xdr:cNvSpPr>
      </xdr:nvSpPr>
      <xdr:spPr>
        <a:xfrm>
          <a:off x="0" y="61036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6705600" cy="0"/>
    <xdr:sp>
      <xdr:nvSpPr>
        <xdr:cNvPr id="26" name="Line 26"/>
        <xdr:cNvSpPr>
          <a:spLocks/>
        </xdr:cNvSpPr>
      </xdr:nvSpPr>
      <xdr:spPr>
        <a:xfrm>
          <a:off x="0" y="61036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6705600" cy="0"/>
    <xdr:sp>
      <xdr:nvSpPr>
        <xdr:cNvPr id="27" name="Line 27"/>
        <xdr:cNvSpPr>
          <a:spLocks/>
        </xdr:cNvSpPr>
      </xdr:nvSpPr>
      <xdr:spPr>
        <a:xfrm>
          <a:off x="0" y="66065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6705600" cy="0"/>
    <xdr:sp>
      <xdr:nvSpPr>
        <xdr:cNvPr id="28" name="Line 28"/>
        <xdr:cNvSpPr>
          <a:spLocks/>
        </xdr:cNvSpPr>
      </xdr:nvSpPr>
      <xdr:spPr>
        <a:xfrm>
          <a:off x="0" y="66065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6705600" cy="0"/>
    <xdr:sp>
      <xdr:nvSpPr>
        <xdr:cNvPr id="29" name="Line 29"/>
        <xdr:cNvSpPr>
          <a:spLocks/>
        </xdr:cNvSpPr>
      </xdr:nvSpPr>
      <xdr:spPr>
        <a:xfrm>
          <a:off x="0" y="7178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6705600" cy="0"/>
    <xdr:sp>
      <xdr:nvSpPr>
        <xdr:cNvPr id="30" name="Line 30"/>
        <xdr:cNvSpPr>
          <a:spLocks/>
        </xdr:cNvSpPr>
      </xdr:nvSpPr>
      <xdr:spPr>
        <a:xfrm>
          <a:off x="0" y="7178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6705600" cy="0"/>
    <xdr:sp>
      <xdr:nvSpPr>
        <xdr:cNvPr id="31" name="Line 31"/>
        <xdr:cNvSpPr>
          <a:spLocks/>
        </xdr:cNvSpPr>
      </xdr:nvSpPr>
      <xdr:spPr>
        <a:xfrm>
          <a:off x="0" y="779526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6705600" cy="0"/>
    <xdr:sp>
      <xdr:nvSpPr>
        <xdr:cNvPr id="32" name="Line 32"/>
        <xdr:cNvSpPr>
          <a:spLocks/>
        </xdr:cNvSpPr>
      </xdr:nvSpPr>
      <xdr:spPr>
        <a:xfrm>
          <a:off x="0" y="779526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6705600" cy="0"/>
    <xdr:sp>
      <xdr:nvSpPr>
        <xdr:cNvPr id="33" name="Line 33"/>
        <xdr:cNvSpPr>
          <a:spLocks/>
        </xdr:cNvSpPr>
      </xdr:nvSpPr>
      <xdr:spPr>
        <a:xfrm>
          <a:off x="0" y="80467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6705600" cy="0"/>
    <xdr:sp>
      <xdr:nvSpPr>
        <xdr:cNvPr id="34" name="Line 34"/>
        <xdr:cNvSpPr>
          <a:spLocks/>
        </xdr:cNvSpPr>
      </xdr:nvSpPr>
      <xdr:spPr>
        <a:xfrm>
          <a:off x="0" y="80924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20.8515625" style="58" customWidth="1"/>
    <col min="2" max="2" width="23.7109375" style="58" customWidth="1"/>
    <col min="3" max="3" width="28.421875" style="58" customWidth="1"/>
    <col min="4" max="16384" width="9.140625" style="58" customWidth="1"/>
  </cols>
  <sheetData>
    <row r="2" ht="39.75" customHeight="1"/>
    <row r="3" s="59" customFormat="1" ht="30.75" customHeight="1">
      <c r="B3" s="60" t="s">
        <v>486</v>
      </c>
    </row>
    <row r="4" spans="1:2" s="59" customFormat="1" ht="36.75" customHeight="1">
      <c r="A4" s="60" t="s">
        <v>487</v>
      </c>
      <c r="B4" s="60"/>
    </row>
    <row r="9" ht="13.5">
      <c r="A9" s="59"/>
    </row>
    <row r="11" spans="2:4" s="61" customFormat="1" ht="39.75" customHeight="1">
      <c r="B11" s="61" t="s">
        <v>482</v>
      </c>
      <c r="C11" s="62">
        <v>1997036650</v>
      </c>
      <c r="D11" s="61" t="s">
        <v>483</v>
      </c>
    </row>
    <row r="12" spans="2:4" s="61" customFormat="1" ht="39.75" customHeight="1">
      <c r="B12" s="61" t="s">
        <v>484</v>
      </c>
      <c r="C12" s="63">
        <v>1934216840</v>
      </c>
      <c r="D12" s="61" t="s">
        <v>483</v>
      </c>
    </row>
    <row r="13" spans="2:4" s="61" customFormat="1" ht="39.75" customHeight="1">
      <c r="B13" s="61" t="s">
        <v>485</v>
      </c>
      <c r="C13" s="63">
        <f>C11-C12</f>
        <v>62819810</v>
      </c>
      <c r="D13" s="61" t="s">
        <v>483</v>
      </c>
    </row>
    <row r="14" s="61" customFormat="1" ht="39.75" customHeight="1">
      <c r="C14" s="63"/>
    </row>
    <row r="15" ht="172.5" customHeight="1"/>
    <row r="21" s="59" customFormat="1" ht="31.5">
      <c r="B21" s="64" t="s">
        <v>488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14.28125" style="74" customWidth="1"/>
    <col min="2" max="2" width="8.28125" style="74" customWidth="1"/>
    <col min="3" max="3" width="10.00390625" style="74" customWidth="1"/>
    <col min="4" max="4" width="10.57421875" style="74" customWidth="1"/>
    <col min="5" max="5" width="18.57421875" style="74" customWidth="1"/>
    <col min="6" max="6" width="17.140625" style="74" customWidth="1"/>
    <col min="7" max="7" width="9.57421875" style="74" customWidth="1"/>
    <col min="8" max="16384" width="9.140625" style="74" customWidth="1"/>
  </cols>
  <sheetData>
    <row r="2" ht="25.5">
      <c r="A2" s="81" t="s">
        <v>514</v>
      </c>
    </row>
    <row r="3" ht="29.25" customHeight="1"/>
    <row r="4" s="66" customFormat="1" ht="21" thickBot="1">
      <c r="A4" s="65" t="s">
        <v>513</v>
      </c>
    </row>
    <row r="5" spans="1:7" s="68" customFormat="1" ht="31.5" customHeight="1">
      <c r="A5" s="88" t="s">
        <v>489</v>
      </c>
      <c r="B5" s="90" t="s">
        <v>490</v>
      </c>
      <c r="C5" s="91"/>
      <c r="D5" s="91"/>
      <c r="E5" s="91"/>
      <c r="F5" s="92"/>
      <c r="G5" s="93" t="s">
        <v>491</v>
      </c>
    </row>
    <row r="6" spans="1:7" s="68" customFormat="1" ht="31.5" customHeight="1">
      <c r="A6" s="89"/>
      <c r="B6" s="70" t="s">
        <v>492</v>
      </c>
      <c r="C6" s="70" t="s">
        <v>493</v>
      </c>
      <c r="D6" s="70" t="s">
        <v>494</v>
      </c>
      <c r="E6" s="70" t="s">
        <v>495</v>
      </c>
      <c r="F6" s="70" t="s">
        <v>496</v>
      </c>
      <c r="G6" s="94"/>
    </row>
    <row r="7" spans="1:7" s="68" customFormat="1" ht="67.5" customHeight="1" thickBot="1">
      <c r="A7" s="71">
        <v>62819810</v>
      </c>
      <c r="B7" s="72">
        <v>0</v>
      </c>
      <c r="C7" s="72">
        <v>0</v>
      </c>
      <c r="D7" s="72">
        <v>0</v>
      </c>
      <c r="E7" s="72">
        <v>0</v>
      </c>
      <c r="F7" s="72">
        <v>62819810</v>
      </c>
      <c r="G7" s="73"/>
    </row>
    <row r="9" ht="33" customHeight="1"/>
    <row r="10" ht="21" thickBot="1">
      <c r="A10" s="65" t="s">
        <v>497</v>
      </c>
    </row>
    <row r="11" spans="1:7" ht="34.5" customHeight="1">
      <c r="A11" s="67" t="s">
        <v>498</v>
      </c>
      <c r="B11" s="90" t="s">
        <v>499</v>
      </c>
      <c r="C11" s="91"/>
      <c r="D11" s="92"/>
      <c r="E11" s="75" t="s">
        <v>500</v>
      </c>
      <c r="F11" s="75" t="s">
        <v>501</v>
      </c>
      <c r="G11" s="76" t="s">
        <v>502</v>
      </c>
    </row>
    <row r="12" spans="1:7" ht="34.5" customHeight="1">
      <c r="A12" s="95" t="s">
        <v>509</v>
      </c>
      <c r="B12" s="82" t="s">
        <v>503</v>
      </c>
      <c r="C12" s="83"/>
      <c r="D12" s="84"/>
      <c r="E12" s="79">
        <v>14881240</v>
      </c>
      <c r="F12" s="70"/>
      <c r="G12" s="77"/>
    </row>
    <row r="13" spans="1:7" ht="34.5" customHeight="1">
      <c r="A13" s="96"/>
      <c r="B13" s="82" t="s">
        <v>504</v>
      </c>
      <c r="C13" s="83"/>
      <c r="D13" s="84"/>
      <c r="E13" s="79">
        <v>1911130</v>
      </c>
      <c r="F13" s="70"/>
      <c r="G13" s="77"/>
    </row>
    <row r="14" spans="1:7" ht="34.5" customHeight="1">
      <c r="A14" s="96"/>
      <c r="B14" s="82" t="s">
        <v>505</v>
      </c>
      <c r="C14" s="83"/>
      <c r="D14" s="84"/>
      <c r="E14" s="79">
        <v>857800</v>
      </c>
      <c r="F14" s="70"/>
      <c r="G14" s="77"/>
    </row>
    <row r="15" spans="1:7" ht="34.5" customHeight="1">
      <c r="A15" s="96"/>
      <c r="B15" s="82" t="s">
        <v>506</v>
      </c>
      <c r="C15" s="83"/>
      <c r="D15" s="84"/>
      <c r="E15" s="79">
        <v>143000</v>
      </c>
      <c r="F15" s="70"/>
      <c r="G15" s="77"/>
    </row>
    <row r="16" spans="1:7" ht="34.5" customHeight="1">
      <c r="A16" s="96"/>
      <c r="B16" s="82" t="s">
        <v>507</v>
      </c>
      <c r="C16" s="83"/>
      <c r="D16" s="84"/>
      <c r="E16" s="79">
        <v>150000</v>
      </c>
      <c r="F16" s="70"/>
      <c r="G16" s="77"/>
    </row>
    <row r="17" spans="1:7" ht="34.5" customHeight="1">
      <c r="A17" s="97"/>
      <c r="B17" s="82" t="s">
        <v>508</v>
      </c>
      <c r="C17" s="83"/>
      <c r="D17" s="84"/>
      <c r="E17" s="79">
        <v>44290</v>
      </c>
      <c r="F17" s="70"/>
      <c r="G17" s="77"/>
    </row>
    <row r="18" spans="1:7" ht="34.5" customHeight="1">
      <c r="A18" s="69" t="s">
        <v>510</v>
      </c>
      <c r="B18" s="82" t="s">
        <v>511</v>
      </c>
      <c r="C18" s="83"/>
      <c r="D18" s="84"/>
      <c r="E18" s="79">
        <v>44832350</v>
      </c>
      <c r="F18" s="70"/>
      <c r="G18" s="77"/>
    </row>
    <row r="19" spans="1:7" ht="34.5" customHeight="1" thickBot="1">
      <c r="A19" s="71" t="s">
        <v>512</v>
      </c>
      <c r="B19" s="85"/>
      <c r="C19" s="86"/>
      <c r="D19" s="87"/>
      <c r="E19" s="80">
        <f>SUM(E12:E18)</f>
        <v>62819810</v>
      </c>
      <c r="F19" s="72"/>
      <c r="G19" s="78"/>
    </row>
    <row r="20" ht="26.25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</sheetData>
  <sheetProtection/>
  <mergeCells count="13">
    <mergeCell ref="G5:G6"/>
    <mergeCell ref="B11:D11"/>
    <mergeCell ref="B12:D12"/>
    <mergeCell ref="B13:D13"/>
    <mergeCell ref="A12:A17"/>
    <mergeCell ref="B14:D14"/>
    <mergeCell ref="B15:D15"/>
    <mergeCell ref="B16:D16"/>
    <mergeCell ref="B17:D17"/>
    <mergeCell ref="B18:D18"/>
    <mergeCell ref="B19:D19"/>
    <mergeCell ref="A5:A6"/>
    <mergeCell ref="B5:F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61"/>
  <sheetViews>
    <sheetView zoomScaleSheetLayoutView="100" zoomScalePageLayoutView="0" workbookViewId="0" topLeftCell="A40">
      <selection activeCell="A35" sqref="A35:IV44"/>
    </sheetView>
  </sheetViews>
  <sheetFormatPr defaultColWidth="9.140625" defaultRowHeight="12.75"/>
  <cols>
    <col min="1" max="3" width="4.00390625" style="110" customWidth="1"/>
    <col min="4" max="4" width="23.7109375" style="110" customWidth="1"/>
    <col min="5" max="7" width="11.8515625" style="110" customWidth="1"/>
    <col min="8" max="8" width="18.00390625" style="110" customWidth="1"/>
    <col min="9" max="9" width="2.00390625" style="110" customWidth="1"/>
    <col min="10" max="10" width="9.00390625" style="110" customWidth="1"/>
    <col min="11" max="16384" width="9.140625" style="110" customWidth="1"/>
  </cols>
  <sheetData>
    <row r="1" ht="20.25" customHeight="1">
      <c r="A1" s="109"/>
    </row>
    <row r="2" spans="1:10" ht="33" customHeight="1">
      <c r="A2" s="111" t="s">
        <v>516</v>
      </c>
      <c r="B2" s="111"/>
      <c r="C2" s="111"/>
      <c r="D2" s="111"/>
      <c r="E2" s="111"/>
      <c r="F2" s="111"/>
      <c r="G2" s="111"/>
      <c r="H2" s="111"/>
      <c r="I2" s="111"/>
      <c r="J2" s="111"/>
    </row>
    <row r="3" ht="13.5" customHeight="1"/>
    <row r="4" spans="1:10" ht="17.25" customHeight="1">
      <c r="A4" s="112" t="s">
        <v>9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3.25" customHeight="1">
      <c r="A5" s="113" t="s">
        <v>0</v>
      </c>
      <c r="B5" s="113"/>
      <c r="C5" s="113"/>
      <c r="D5" s="113"/>
      <c r="E5" s="113" t="s">
        <v>1</v>
      </c>
      <c r="F5" s="113" t="s">
        <v>2</v>
      </c>
      <c r="G5" s="113" t="s">
        <v>3</v>
      </c>
      <c r="H5" s="113" t="s">
        <v>4</v>
      </c>
      <c r="I5" s="113"/>
      <c r="J5" s="113"/>
    </row>
    <row r="6" spans="1:10" ht="23.25" customHeight="1">
      <c r="A6" s="114" t="s">
        <v>5</v>
      </c>
      <c r="B6" s="114" t="s">
        <v>6</v>
      </c>
      <c r="C6" s="114" t="s">
        <v>7</v>
      </c>
      <c r="D6" s="114" t="s">
        <v>8</v>
      </c>
      <c r="E6" s="113"/>
      <c r="F6" s="113"/>
      <c r="G6" s="113"/>
      <c r="H6" s="113"/>
      <c r="I6" s="113"/>
      <c r="J6" s="113"/>
    </row>
    <row r="7" spans="1:10" ht="23.25" customHeight="1">
      <c r="A7" s="115" t="s">
        <v>10</v>
      </c>
      <c r="B7" s="116"/>
      <c r="C7" s="116"/>
      <c r="D7" s="117"/>
      <c r="E7" s="118">
        <v>950990000</v>
      </c>
      <c r="F7" s="118">
        <v>950990000</v>
      </c>
      <c r="G7" s="118">
        <v>947109050</v>
      </c>
      <c r="H7" s="119"/>
      <c r="I7" s="120"/>
      <c r="J7" s="121"/>
    </row>
    <row r="8" spans="1:10" ht="23.25" customHeight="1">
      <c r="A8" s="122"/>
      <c r="B8" s="123" t="s">
        <v>11</v>
      </c>
      <c r="C8" s="116"/>
      <c r="D8" s="116"/>
      <c r="E8" s="118">
        <v>68642000</v>
      </c>
      <c r="F8" s="118">
        <v>68642000</v>
      </c>
      <c r="G8" s="118">
        <v>64884400</v>
      </c>
      <c r="H8" s="119"/>
      <c r="I8" s="120"/>
      <c r="J8" s="121"/>
    </row>
    <row r="9" spans="1:10" ht="23.25" customHeight="1">
      <c r="A9" s="122"/>
      <c r="B9" s="124"/>
      <c r="C9" s="125" t="s">
        <v>12</v>
      </c>
      <c r="D9" s="116"/>
      <c r="E9" s="118">
        <v>68642000</v>
      </c>
      <c r="F9" s="118">
        <v>68642000</v>
      </c>
      <c r="G9" s="118">
        <v>64884400</v>
      </c>
      <c r="H9" s="119"/>
      <c r="I9" s="120"/>
      <c r="J9" s="121"/>
    </row>
    <row r="10" spans="1:10" ht="23.25" customHeight="1">
      <c r="A10" s="122"/>
      <c r="B10" s="124"/>
      <c r="C10" s="124"/>
      <c r="D10" s="125" t="s">
        <v>13</v>
      </c>
      <c r="E10" s="118">
        <v>68642000</v>
      </c>
      <c r="F10" s="118">
        <v>68642000</v>
      </c>
      <c r="G10" s="118">
        <v>64884400</v>
      </c>
      <c r="H10" s="119"/>
      <c r="I10" s="120"/>
      <c r="J10" s="121"/>
    </row>
    <row r="11" spans="1:10" ht="23.25" customHeight="1">
      <c r="A11" s="122"/>
      <c r="B11" s="124"/>
      <c r="C11" s="124"/>
      <c r="D11" s="126"/>
      <c r="E11" s="127"/>
      <c r="F11" s="127"/>
      <c r="G11" s="127"/>
      <c r="H11" s="128" t="s">
        <v>517</v>
      </c>
      <c r="I11" s="129" t="s">
        <v>14</v>
      </c>
      <c r="J11" s="130">
        <v>64884400</v>
      </c>
    </row>
    <row r="12" spans="1:10" ht="23.25" customHeight="1">
      <c r="A12" s="122"/>
      <c r="B12" s="123" t="s">
        <v>15</v>
      </c>
      <c r="C12" s="116"/>
      <c r="D12" s="116"/>
      <c r="E12" s="118">
        <v>879747000</v>
      </c>
      <c r="F12" s="118">
        <v>879747000</v>
      </c>
      <c r="G12" s="118">
        <v>879624650</v>
      </c>
      <c r="H12" s="119"/>
      <c r="I12" s="120"/>
      <c r="J12" s="121"/>
    </row>
    <row r="13" spans="1:10" ht="23.25" customHeight="1">
      <c r="A13" s="122"/>
      <c r="B13" s="124"/>
      <c r="C13" s="125" t="s">
        <v>16</v>
      </c>
      <c r="D13" s="116"/>
      <c r="E13" s="118">
        <v>879747000</v>
      </c>
      <c r="F13" s="118">
        <v>879747000</v>
      </c>
      <c r="G13" s="118">
        <v>879624650</v>
      </c>
      <c r="H13" s="119"/>
      <c r="I13" s="120"/>
      <c r="J13" s="121"/>
    </row>
    <row r="14" spans="1:10" ht="23.25" customHeight="1">
      <c r="A14" s="122"/>
      <c r="B14" s="124"/>
      <c r="C14" s="124"/>
      <c r="D14" s="125" t="s">
        <v>17</v>
      </c>
      <c r="E14" s="118">
        <v>492866000</v>
      </c>
      <c r="F14" s="118">
        <v>492866000</v>
      </c>
      <c r="G14" s="118">
        <v>494458000</v>
      </c>
      <c r="H14" s="119"/>
      <c r="I14" s="120"/>
      <c r="J14" s="121"/>
    </row>
    <row r="15" spans="1:10" ht="23.25" customHeight="1">
      <c r="A15" s="122"/>
      <c r="B15" s="124"/>
      <c r="C15" s="124"/>
      <c r="D15" s="126"/>
      <c r="E15" s="127"/>
      <c r="F15" s="127"/>
      <c r="G15" s="127"/>
      <c r="H15" s="128" t="s">
        <v>18</v>
      </c>
      <c r="I15" s="129" t="s">
        <v>14</v>
      </c>
      <c r="J15" s="130">
        <v>494458000</v>
      </c>
    </row>
    <row r="16" spans="1:10" ht="23.25" customHeight="1">
      <c r="A16" s="122"/>
      <c r="B16" s="124"/>
      <c r="C16" s="124"/>
      <c r="D16" s="125" t="s">
        <v>19</v>
      </c>
      <c r="E16" s="118">
        <v>386881000</v>
      </c>
      <c r="F16" s="118">
        <v>386881000</v>
      </c>
      <c r="G16" s="118">
        <v>385166650</v>
      </c>
      <c r="H16" s="119"/>
      <c r="I16" s="120"/>
      <c r="J16" s="121"/>
    </row>
    <row r="17" spans="1:10" ht="23.25" customHeight="1">
      <c r="A17" s="122"/>
      <c r="B17" s="124"/>
      <c r="C17" s="124"/>
      <c r="D17" s="126"/>
      <c r="E17" s="127"/>
      <c r="F17" s="127"/>
      <c r="G17" s="127"/>
      <c r="H17" s="128" t="s">
        <v>20</v>
      </c>
      <c r="I17" s="129" t="s">
        <v>14</v>
      </c>
      <c r="J17" s="130">
        <v>385166650</v>
      </c>
    </row>
    <row r="18" spans="1:10" ht="23.25" customHeight="1">
      <c r="A18" s="122"/>
      <c r="B18" s="123" t="s">
        <v>518</v>
      </c>
      <c r="C18" s="116"/>
      <c r="D18" s="116"/>
      <c r="E18" s="118">
        <v>2601000</v>
      </c>
      <c r="F18" s="118">
        <v>2601000</v>
      </c>
      <c r="G18" s="118">
        <v>2600000</v>
      </c>
      <c r="H18" s="119"/>
      <c r="I18" s="120"/>
      <c r="J18" s="121"/>
    </row>
    <row r="19" spans="1:10" ht="23.25" customHeight="1">
      <c r="A19" s="122"/>
      <c r="B19" s="124"/>
      <c r="C19" s="125" t="s">
        <v>519</v>
      </c>
      <c r="D19" s="116"/>
      <c r="E19" s="118">
        <v>2601000</v>
      </c>
      <c r="F19" s="118">
        <v>2601000</v>
      </c>
      <c r="G19" s="118">
        <v>2600000</v>
      </c>
      <c r="H19" s="119"/>
      <c r="I19" s="120"/>
      <c r="J19" s="121"/>
    </row>
    <row r="20" spans="1:10" ht="23.25" customHeight="1">
      <c r="A20" s="122"/>
      <c r="B20" s="124"/>
      <c r="C20" s="124"/>
      <c r="D20" s="125" t="s">
        <v>21</v>
      </c>
      <c r="E20" s="118">
        <v>2601000</v>
      </c>
      <c r="F20" s="118">
        <v>2601000</v>
      </c>
      <c r="G20" s="118">
        <v>2600000</v>
      </c>
      <c r="H20" s="119"/>
      <c r="I20" s="120"/>
      <c r="J20" s="121"/>
    </row>
    <row r="21" spans="1:10" ht="23.25" customHeight="1">
      <c r="A21" s="122"/>
      <c r="B21" s="124"/>
      <c r="C21" s="124"/>
      <c r="D21" s="126"/>
      <c r="E21" s="127"/>
      <c r="F21" s="127"/>
      <c r="G21" s="127"/>
      <c r="H21" s="128" t="s">
        <v>22</v>
      </c>
      <c r="I21" s="129" t="s">
        <v>14</v>
      </c>
      <c r="J21" s="130">
        <v>2600000</v>
      </c>
    </row>
    <row r="22" spans="1:10" ht="23.25" customHeight="1">
      <c r="A22" s="115" t="s">
        <v>23</v>
      </c>
      <c r="B22" s="116"/>
      <c r="C22" s="116"/>
      <c r="D22" s="117"/>
      <c r="E22" s="118">
        <v>758846000</v>
      </c>
      <c r="F22" s="118">
        <v>758846000</v>
      </c>
      <c r="G22" s="118">
        <v>742726200</v>
      </c>
      <c r="H22" s="119"/>
      <c r="I22" s="120"/>
      <c r="J22" s="121"/>
    </row>
    <row r="23" spans="1:10" ht="23.25" customHeight="1">
      <c r="A23" s="122"/>
      <c r="B23" s="123" t="s">
        <v>24</v>
      </c>
      <c r="C23" s="116"/>
      <c r="D23" s="116"/>
      <c r="E23" s="118">
        <v>725306000</v>
      </c>
      <c r="F23" s="118">
        <v>725306000</v>
      </c>
      <c r="G23" s="118">
        <v>710087970</v>
      </c>
      <c r="H23" s="119"/>
      <c r="I23" s="120"/>
      <c r="J23" s="121"/>
    </row>
    <row r="24" spans="1:10" ht="23.25" customHeight="1">
      <c r="A24" s="122"/>
      <c r="B24" s="124"/>
      <c r="C24" s="125" t="s">
        <v>25</v>
      </c>
      <c r="D24" s="116"/>
      <c r="E24" s="118">
        <v>725306000</v>
      </c>
      <c r="F24" s="118">
        <v>725306000</v>
      </c>
      <c r="G24" s="118">
        <v>710087970</v>
      </c>
      <c r="H24" s="119"/>
      <c r="I24" s="120"/>
      <c r="J24" s="121"/>
    </row>
    <row r="25" spans="1:10" ht="23.25" customHeight="1">
      <c r="A25" s="122"/>
      <c r="B25" s="124"/>
      <c r="C25" s="124"/>
      <c r="D25" s="125" t="s">
        <v>26</v>
      </c>
      <c r="E25" s="118">
        <v>475683000</v>
      </c>
      <c r="F25" s="118">
        <v>475683000</v>
      </c>
      <c r="G25" s="118">
        <v>468476680</v>
      </c>
      <c r="H25" s="119"/>
      <c r="I25" s="120"/>
      <c r="J25" s="121"/>
    </row>
    <row r="26" spans="1:10" ht="23.25" customHeight="1">
      <c r="A26" s="122"/>
      <c r="B26" s="124"/>
      <c r="C26" s="124"/>
      <c r="D26" s="126"/>
      <c r="E26" s="127"/>
      <c r="F26" s="127"/>
      <c r="G26" s="127"/>
      <c r="H26" s="128" t="s">
        <v>520</v>
      </c>
      <c r="I26" s="129" t="s">
        <v>14</v>
      </c>
      <c r="J26" s="130">
        <v>468476680</v>
      </c>
    </row>
    <row r="27" spans="1:10" ht="23.25" customHeight="1">
      <c r="A27" s="122"/>
      <c r="B27" s="124"/>
      <c r="C27" s="124"/>
      <c r="D27" s="125" t="s">
        <v>27</v>
      </c>
      <c r="E27" s="118">
        <v>232824000</v>
      </c>
      <c r="F27" s="118">
        <v>232824000</v>
      </c>
      <c r="G27" s="118">
        <v>224978140</v>
      </c>
      <c r="H27" s="119"/>
      <c r="I27" s="120"/>
      <c r="J27" s="121"/>
    </row>
    <row r="28" spans="1:10" ht="23.25" customHeight="1">
      <c r="A28" s="122"/>
      <c r="B28" s="124"/>
      <c r="C28" s="124"/>
      <c r="D28" s="126"/>
      <c r="E28" s="127"/>
      <c r="F28" s="127"/>
      <c r="G28" s="127"/>
      <c r="H28" s="128" t="s">
        <v>28</v>
      </c>
      <c r="I28" s="129" t="s">
        <v>14</v>
      </c>
      <c r="J28" s="130">
        <v>224978140</v>
      </c>
    </row>
    <row r="29" spans="1:10" ht="23.25" customHeight="1">
      <c r="A29" s="122"/>
      <c r="B29" s="124"/>
      <c r="C29" s="124"/>
      <c r="D29" s="125" t="s">
        <v>29</v>
      </c>
      <c r="E29" s="118">
        <v>16799000</v>
      </c>
      <c r="F29" s="118">
        <v>16799000</v>
      </c>
      <c r="G29" s="118">
        <v>16633150</v>
      </c>
      <c r="H29" s="119"/>
      <c r="I29" s="120"/>
      <c r="J29" s="121"/>
    </row>
    <row r="30" spans="1:10" ht="23.25" customHeight="1">
      <c r="A30" s="122"/>
      <c r="B30" s="124"/>
      <c r="C30" s="124"/>
      <c r="D30" s="126"/>
      <c r="E30" s="127"/>
      <c r="F30" s="127"/>
      <c r="G30" s="127"/>
      <c r="H30" s="128" t="s">
        <v>30</v>
      </c>
      <c r="I30" s="129" t="s">
        <v>14</v>
      </c>
      <c r="J30" s="130">
        <v>16633150</v>
      </c>
    </row>
    <row r="31" spans="1:10" ht="23.25" customHeight="1">
      <c r="A31" s="122"/>
      <c r="B31" s="123" t="s">
        <v>31</v>
      </c>
      <c r="C31" s="116"/>
      <c r="D31" s="116"/>
      <c r="E31" s="118">
        <v>1480000</v>
      </c>
      <c r="F31" s="118">
        <v>1480000</v>
      </c>
      <c r="G31" s="118">
        <v>1236850</v>
      </c>
      <c r="H31" s="119"/>
      <c r="I31" s="120"/>
      <c r="J31" s="121"/>
    </row>
    <row r="32" spans="1:10" ht="23.25" customHeight="1">
      <c r="A32" s="122"/>
      <c r="B32" s="124"/>
      <c r="C32" s="125" t="s">
        <v>32</v>
      </c>
      <c r="D32" s="116"/>
      <c r="E32" s="118">
        <v>1480000</v>
      </c>
      <c r="F32" s="118">
        <v>1480000</v>
      </c>
      <c r="G32" s="118">
        <v>1236850</v>
      </c>
      <c r="H32" s="119"/>
      <c r="I32" s="120"/>
      <c r="J32" s="121"/>
    </row>
    <row r="33" spans="1:10" ht="23.25" customHeight="1">
      <c r="A33" s="122"/>
      <c r="B33" s="124"/>
      <c r="C33" s="124"/>
      <c r="D33" s="125" t="s">
        <v>33</v>
      </c>
      <c r="E33" s="118">
        <v>1300000</v>
      </c>
      <c r="F33" s="118">
        <v>1300000</v>
      </c>
      <c r="G33" s="118">
        <v>1102500</v>
      </c>
      <c r="H33" s="119"/>
      <c r="I33" s="120"/>
      <c r="J33" s="121"/>
    </row>
    <row r="34" spans="1:10" ht="23.25" customHeight="1">
      <c r="A34" s="122"/>
      <c r="B34" s="124"/>
      <c r="C34" s="124"/>
      <c r="D34" s="126"/>
      <c r="E34" s="127"/>
      <c r="F34" s="127"/>
      <c r="G34" s="127"/>
      <c r="H34" s="128" t="s">
        <v>521</v>
      </c>
      <c r="I34" s="129" t="s">
        <v>14</v>
      </c>
      <c r="J34" s="130">
        <v>1102500</v>
      </c>
    </row>
    <row r="35" spans="1:10" ht="23.25" customHeight="1">
      <c r="A35" s="122"/>
      <c r="B35" s="124"/>
      <c r="C35" s="124"/>
      <c r="D35" s="125" t="s">
        <v>35</v>
      </c>
      <c r="E35" s="118">
        <v>180000</v>
      </c>
      <c r="F35" s="118">
        <v>180000</v>
      </c>
      <c r="G35" s="118">
        <v>134350</v>
      </c>
      <c r="H35" s="119"/>
      <c r="I35" s="120"/>
      <c r="J35" s="121"/>
    </row>
    <row r="36" spans="1:10" ht="23.25" customHeight="1">
      <c r="A36" s="122"/>
      <c r="B36" s="124"/>
      <c r="C36" s="124"/>
      <c r="D36" s="126"/>
      <c r="E36" s="127"/>
      <c r="F36" s="127"/>
      <c r="G36" s="127"/>
      <c r="H36" s="128" t="s">
        <v>522</v>
      </c>
      <c r="I36" s="129" t="s">
        <v>14</v>
      </c>
      <c r="J36" s="130">
        <v>134350</v>
      </c>
    </row>
    <row r="37" spans="1:10" ht="23.25" customHeight="1">
      <c r="A37" s="122"/>
      <c r="B37" s="123" t="s">
        <v>36</v>
      </c>
      <c r="C37" s="116"/>
      <c r="D37" s="116"/>
      <c r="E37" s="118">
        <v>20520000</v>
      </c>
      <c r="F37" s="118">
        <v>20520000</v>
      </c>
      <c r="G37" s="118">
        <v>20032000</v>
      </c>
      <c r="H37" s="119"/>
      <c r="I37" s="120"/>
      <c r="J37" s="121"/>
    </row>
    <row r="38" spans="1:10" ht="23.25" customHeight="1">
      <c r="A38" s="122"/>
      <c r="B38" s="124"/>
      <c r="C38" s="125" t="s">
        <v>37</v>
      </c>
      <c r="D38" s="116"/>
      <c r="E38" s="118">
        <v>20520000</v>
      </c>
      <c r="F38" s="118">
        <v>20520000</v>
      </c>
      <c r="G38" s="118">
        <v>20032000</v>
      </c>
      <c r="H38" s="119"/>
      <c r="I38" s="120"/>
      <c r="J38" s="121"/>
    </row>
    <row r="39" spans="1:10" ht="23.25" customHeight="1">
      <c r="A39" s="122"/>
      <c r="B39" s="124"/>
      <c r="C39" s="124"/>
      <c r="D39" s="125" t="s">
        <v>38</v>
      </c>
      <c r="E39" s="118">
        <v>20520000</v>
      </c>
      <c r="F39" s="118">
        <v>20520000</v>
      </c>
      <c r="G39" s="118">
        <v>20032000</v>
      </c>
      <c r="H39" s="119"/>
      <c r="I39" s="120"/>
      <c r="J39" s="121"/>
    </row>
    <row r="40" spans="1:10" ht="23.25" customHeight="1">
      <c r="A40" s="122"/>
      <c r="B40" s="124"/>
      <c r="C40" s="124"/>
      <c r="D40" s="126"/>
      <c r="E40" s="127"/>
      <c r="F40" s="127"/>
      <c r="G40" s="127"/>
      <c r="H40" s="128" t="s">
        <v>39</v>
      </c>
      <c r="I40" s="129" t="s">
        <v>14</v>
      </c>
      <c r="J40" s="130">
        <v>20032000</v>
      </c>
    </row>
    <row r="41" spans="1:10" ht="23.25" customHeight="1">
      <c r="A41" s="122"/>
      <c r="B41" s="123" t="s">
        <v>40</v>
      </c>
      <c r="C41" s="116"/>
      <c r="D41" s="116"/>
      <c r="E41" s="118">
        <v>6440000</v>
      </c>
      <c r="F41" s="118">
        <v>6440000</v>
      </c>
      <c r="G41" s="118">
        <v>6451150</v>
      </c>
      <c r="H41" s="119"/>
      <c r="I41" s="120"/>
      <c r="J41" s="121"/>
    </row>
    <row r="42" spans="1:10" ht="23.25" customHeight="1">
      <c r="A42" s="122"/>
      <c r="B42" s="124"/>
      <c r="C42" s="125" t="s">
        <v>41</v>
      </c>
      <c r="D42" s="116"/>
      <c r="E42" s="118">
        <v>6440000</v>
      </c>
      <c r="F42" s="118">
        <v>6440000</v>
      </c>
      <c r="G42" s="118">
        <v>6451150</v>
      </c>
      <c r="H42" s="119"/>
      <c r="I42" s="120"/>
      <c r="J42" s="121"/>
    </row>
    <row r="43" spans="1:10" ht="23.25" customHeight="1">
      <c r="A43" s="122"/>
      <c r="B43" s="124"/>
      <c r="C43" s="124"/>
      <c r="D43" s="125" t="s">
        <v>41</v>
      </c>
      <c r="E43" s="118">
        <v>6440000</v>
      </c>
      <c r="F43" s="118">
        <v>6440000</v>
      </c>
      <c r="G43" s="118">
        <v>6451150</v>
      </c>
      <c r="H43" s="119"/>
      <c r="I43" s="120"/>
      <c r="J43" s="121"/>
    </row>
    <row r="44" spans="1:10" ht="23.25" customHeight="1">
      <c r="A44" s="122"/>
      <c r="B44" s="124"/>
      <c r="C44" s="124"/>
      <c r="D44" s="126"/>
      <c r="E44" s="127"/>
      <c r="F44" s="127"/>
      <c r="G44" s="127"/>
      <c r="H44" s="128" t="s">
        <v>42</v>
      </c>
      <c r="I44" s="129" t="s">
        <v>14</v>
      </c>
      <c r="J44" s="130">
        <v>6451150</v>
      </c>
    </row>
    <row r="45" spans="1:10" ht="23.25" customHeight="1">
      <c r="A45" s="122"/>
      <c r="B45" s="123" t="s">
        <v>43</v>
      </c>
      <c r="C45" s="116"/>
      <c r="D45" s="116"/>
      <c r="E45" s="118">
        <v>5100000</v>
      </c>
      <c r="F45" s="118">
        <v>5100000</v>
      </c>
      <c r="G45" s="118">
        <v>4918230</v>
      </c>
      <c r="H45" s="119"/>
      <c r="I45" s="120"/>
      <c r="J45" s="121"/>
    </row>
    <row r="46" spans="1:10" ht="23.25" customHeight="1">
      <c r="A46" s="122"/>
      <c r="B46" s="124"/>
      <c r="C46" s="125" t="s">
        <v>44</v>
      </c>
      <c r="D46" s="116"/>
      <c r="E46" s="118">
        <v>5100000</v>
      </c>
      <c r="F46" s="118">
        <v>5100000</v>
      </c>
      <c r="G46" s="118">
        <v>4918230</v>
      </c>
      <c r="H46" s="119"/>
      <c r="I46" s="120"/>
      <c r="J46" s="121"/>
    </row>
    <row r="47" spans="1:10" ht="23.25" customHeight="1">
      <c r="A47" s="122"/>
      <c r="B47" s="124"/>
      <c r="C47" s="124"/>
      <c r="D47" s="125" t="s">
        <v>45</v>
      </c>
      <c r="E47" s="118">
        <v>5100000</v>
      </c>
      <c r="F47" s="118">
        <v>5100000</v>
      </c>
      <c r="G47" s="118">
        <v>4918230</v>
      </c>
      <c r="H47" s="119"/>
      <c r="I47" s="120"/>
      <c r="J47" s="121"/>
    </row>
    <row r="48" spans="1:10" ht="23.25" customHeight="1">
      <c r="A48" s="122"/>
      <c r="B48" s="124"/>
      <c r="C48" s="124"/>
      <c r="D48" s="126"/>
      <c r="E48" s="127"/>
      <c r="F48" s="127"/>
      <c r="G48" s="127"/>
      <c r="H48" s="128" t="s">
        <v>46</v>
      </c>
      <c r="I48" s="129" t="s">
        <v>14</v>
      </c>
      <c r="J48" s="130">
        <v>4918230</v>
      </c>
    </row>
    <row r="49" spans="1:10" ht="23.25" customHeight="1">
      <c r="A49" s="115" t="s">
        <v>47</v>
      </c>
      <c r="B49" s="116"/>
      <c r="C49" s="116"/>
      <c r="D49" s="117"/>
      <c r="E49" s="118">
        <v>51032000</v>
      </c>
      <c r="F49" s="118">
        <v>307453350</v>
      </c>
      <c r="G49" s="118">
        <v>307201400</v>
      </c>
      <c r="H49" s="119"/>
      <c r="I49" s="120"/>
      <c r="J49" s="121"/>
    </row>
    <row r="50" spans="1:10" ht="23.25" customHeight="1">
      <c r="A50" s="122"/>
      <c r="B50" s="123" t="s">
        <v>48</v>
      </c>
      <c r="C50" s="116"/>
      <c r="D50" s="116"/>
      <c r="E50" s="118">
        <v>51032000</v>
      </c>
      <c r="F50" s="118">
        <v>307453350</v>
      </c>
      <c r="G50" s="118">
        <v>307201400</v>
      </c>
      <c r="H50" s="119"/>
      <c r="I50" s="120"/>
      <c r="J50" s="121"/>
    </row>
    <row r="51" spans="1:10" ht="23.25" customHeight="1">
      <c r="A51" s="122"/>
      <c r="B51" s="124"/>
      <c r="C51" s="125" t="s">
        <v>49</v>
      </c>
      <c r="D51" s="116"/>
      <c r="E51" s="118">
        <v>51032000</v>
      </c>
      <c r="F51" s="118">
        <v>51032000</v>
      </c>
      <c r="G51" s="118">
        <v>50780050</v>
      </c>
      <c r="H51" s="119"/>
      <c r="I51" s="120"/>
      <c r="J51" s="121"/>
    </row>
    <row r="52" spans="1:10" ht="23.25" customHeight="1">
      <c r="A52" s="122"/>
      <c r="B52" s="124"/>
      <c r="C52" s="124"/>
      <c r="D52" s="125" t="s">
        <v>49</v>
      </c>
      <c r="E52" s="118">
        <v>51032000</v>
      </c>
      <c r="F52" s="118">
        <v>51032000</v>
      </c>
      <c r="G52" s="118">
        <v>50780050</v>
      </c>
      <c r="H52" s="119"/>
      <c r="I52" s="120"/>
      <c r="J52" s="121"/>
    </row>
    <row r="53" spans="1:10" ht="23.25" customHeight="1">
      <c r="A53" s="122"/>
      <c r="B53" s="124"/>
      <c r="C53" s="124"/>
      <c r="D53" s="126"/>
      <c r="E53" s="127"/>
      <c r="F53" s="127"/>
      <c r="G53" s="127"/>
      <c r="H53" s="128" t="s">
        <v>50</v>
      </c>
      <c r="I53" s="129" t="s">
        <v>14</v>
      </c>
      <c r="J53" s="130">
        <v>50780050</v>
      </c>
    </row>
    <row r="54" spans="1:10" ht="23.25" customHeight="1">
      <c r="A54" s="122"/>
      <c r="B54" s="124"/>
      <c r="C54" s="125" t="s">
        <v>51</v>
      </c>
      <c r="D54" s="116"/>
      <c r="E54" s="118">
        <v>0</v>
      </c>
      <c r="F54" s="118">
        <v>256421350</v>
      </c>
      <c r="G54" s="118">
        <v>256421350</v>
      </c>
      <c r="H54" s="119"/>
      <c r="I54" s="120"/>
      <c r="J54" s="121"/>
    </row>
    <row r="55" spans="1:10" ht="23.25" customHeight="1">
      <c r="A55" s="122"/>
      <c r="B55" s="124"/>
      <c r="C55" s="124"/>
      <c r="D55" s="125" t="s">
        <v>52</v>
      </c>
      <c r="E55" s="118">
        <v>0</v>
      </c>
      <c r="F55" s="118">
        <v>256421350</v>
      </c>
      <c r="G55" s="118">
        <v>256421350</v>
      </c>
      <c r="H55" s="119"/>
      <c r="I55" s="120"/>
      <c r="J55" s="121"/>
    </row>
    <row r="56" spans="1:10" ht="23.25" customHeight="1">
      <c r="A56" s="122"/>
      <c r="B56" s="124"/>
      <c r="C56" s="124"/>
      <c r="D56" s="126"/>
      <c r="E56" s="127"/>
      <c r="F56" s="127"/>
      <c r="G56" s="127"/>
      <c r="H56" s="128" t="s">
        <v>53</v>
      </c>
      <c r="I56" s="129" t="s">
        <v>14</v>
      </c>
      <c r="J56" s="130">
        <v>256421350</v>
      </c>
    </row>
    <row r="57" spans="1:10" ht="23.25" customHeight="1">
      <c r="A57" s="113" t="s">
        <v>54</v>
      </c>
      <c r="B57" s="113"/>
      <c r="C57" s="113"/>
      <c r="D57" s="113"/>
      <c r="E57" s="118">
        <v>1760868000</v>
      </c>
      <c r="F57" s="118">
        <v>2017289350</v>
      </c>
      <c r="G57" s="118">
        <v>1997036650</v>
      </c>
      <c r="H57" s="131"/>
      <c r="I57" s="131"/>
      <c r="J57" s="131"/>
    </row>
    <row r="58" ht="141.75" customHeight="1"/>
    <row r="59" ht="1.5" customHeight="1"/>
    <row r="60" ht="6" customHeight="1"/>
    <row r="61" spans="1:10" ht="17.25" customHeight="1">
      <c r="A61" s="132" t="s">
        <v>523</v>
      </c>
      <c r="B61" s="132"/>
      <c r="C61" s="132"/>
      <c r="D61" s="132"/>
      <c r="E61" s="132"/>
      <c r="F61" s="133"/>
      <c r="G61" s="134"/>
      <c r="H61" s="134" t="s">
        <v>524</v>
      </c>
      <c r="I61" s="135" t="s">
        <v>525</v>
      </c>
      <c r="J61" s="135"/>
    </row>
  </sheetData>
  <sheetProtection/>
  <mergeCells count="11">
    <mergeCell ref="A57:D57"/>
    <mergeCell ref="H57:J57"/>
    <mergeCell ref="A61:E61"/>
    <mergeCell ref="I61:J61"/>
    <mergeCell ref="A2:J2"/>
    <mergeCell ref="A4:J4"/>
    <mergeCell ref="A5:D5"/>
    <mergeCell ref="E5:E6"/>
    <mergeCell ref="F5:F6"/>
    <mergeCell ref="G5:G6"/>
    <mergeCell ref="H5:J6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488"/>
  <sheetViews>
    <sheetView tabSelected="1" zoomScaleSheetLayoutView="100" zoomScalePageLayoutView="0" workbookViewId="0" topLeftCell="A451">
      <selection activeCell="J485" sqref="J485"/>
    </sheetView>
  </sheetViews>
  <sheetFormatPr defaultColWidth="9.140625" defaultRowHeight="12.75"/>
  <cols>
    <col min="1" max="2" width="5.140625" style="1" customWidth="1"/>
    <col min="3" max="3" width="25.28125" style="1" customWidth="1"/>
    <col min="4" max="6" width="13.28125" style="1" customWidth="1"/>
    <col min="7" max="7" width="5.140625" style="1" customWidth="1"/>
    <col min="8" max="8" width="18.28125" style="1" customWidth="1"/>
    <col min="9" max="9" width="2.57421875" style="1" customWidth="1"/>
    <col min="10" max="10" width="13.421875" style="1" customWidth="1"/>
    <col min="11" max="16384" width="9.140625" style="1" customWidth="1"/>
  </cols>
  <sheetData>
    <row r="1" ht="20.25" customHeight="1"/>
    <row r="2" spans="1:10" ht="33" customHeight="1">
      <c r="A2" s="98" t="s">
        <v>68</v>
      </c>
      <c r="B2" s="98"/>
      <c r="C2" s="98"/>
      <c r="D2" s="98"/>
      <c r="E2" s="98"/>
      <c r="F2" s="98"/>
      <c r="G2" s="98"/>
      <c r="H2" s="98"/>
      <c r="I2" s="98"/>
      <c r="J2" s="98"/>
    </row>
    <row r="3" ht="10.5" customHeight="1"/>
    <row r="4" spans="1:10" ht="17.25" customHeight="1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23.25" customHeight="1">
      <c r="A5" s="99" t="s">
        <v>67</v>
      </c>
      <c r="B5" s="99"/>
      <c r="C5" s="99"/>
      <c r="D5" s="99" t="s">
        <v>1</v>
      </c>
      <c r="E5" s="99" t="s">
        <v>2</v>
      </c>
      <c r="F5" s="99" t="s">
        <v>3</v>
      </c>
      <c r="G5" s="99" t="s">
        <v>4</v>
      </c>
      <c r="H5" s="99"/>
      <c r="I5" s="99"/>
      <c r="J5" s="99"/>
    </row>
    <row r="6" spans="1:10" ht="23.25" customHeight="1">
      <c r="A6" s="136" t="s">
        <v>66</v>
      </c>
      <c r="B6" s="136" t="s">
        <v>65</v>
      </c>
      <c r="C6" s="136" t="s">
        <v>64</v>
      </c>
      <c r="D6" s="99"/>
      <c r="E6" s="99"/>
      <c r="F6" s="99"/>
      <c r="G6" s="99"/>
      <c r="H6" s="99"/>
      <c r="I6" s="99"/>
      <c r="J6" s="99"/>
    </row>
    <row r="7" spans="1:10" ht="23.25" customHeight="1">
      <c r="A7" s="11" t="s">
        <v>304</v>
      </c>
      <c r="B7" s="13"/>
      <c r="C7" s="137"/>
      <c r="D7" s="138">
        <v>13396000</v>
      </c>
      <c r="E7" s="138">
        <v>13396000</v>
      </c>
      <c r="F7" s="138">
        <v>12507500</v>
      </c>
      <c r="G7" s="11"/>
      <c r="H7" s="13"/>
      <c r="I7" s="13"/>
      <c r="J7" s="139"/>
    </row>
    <row r="8" spans="1:10" ht="23.25" customHeight="1">
      <c r="A8" s="38"/>
      <c r="B8" s="11" t="s">
        <v>303</v>
      </c>
      <c r="C8" s="137"/>
      <c r="D8" s="138">
        <v>13396000</v>
      </c>
      <c r="E8" s="138">
        <v>13396000</v>
      </c>
      <c r="F8" s="138">
        <v>12507500</v>
      </c>
      <c r="G8" s="11"/>
      <c r="H8" s="13"/>
      <c r="I8" s="13"/>
      <c r="J8" s="139"/>
    </row>
    <row r="9" spans="1:10" ht="23.25" customHeight="1">
      <c r="A9" s="12"/>
      <c r="B9" s="38"/>
      <c r="C9" s="140" t="s">
        <v>302</v>
      </c>
      <c r="D9" s="138">
        <v>1896000</v>
      </c>
      <c r="E9" s="138">
        <v>1896000</v>
      </c>
      <c r="F9" s="138">
        <v>1894900</v>
      </c>
      <c r="G9" s="11"/>
      <c r="H9" s="13"/>
      <c r="I9" s="13"/>
      <c r="J9" s="139"/>
    </row>
    <row r="10" spans="1:10" ht="23.25" customHeight="1">
      <c r="A10" s="12"/>
      <c r="B10" s="141"/>
      <c r="C10" s="142"/>
      <c r="D10" s="143"/>
      <c r="E10" s="143"/>
      <c r="F10" s="143"/>
      <c r="G10" s="38" t="s">
        <v>301</v>
      </c>
      <c r="H10" s="144"/>
      <c r="I10" s="144" t="s">
        <v>14</v>
      </c>
      <c r="J10" s="145">
        <v>149100</v>
      </c>
    </row>
    <row r="11" spans="1:10" ht="23.25" customHeight="1">
      <c r="A11" s="12"/>
      <c r="B11" s="141"/>
      <c r="C11" s="142"/>
      <c r="D11" s="143"/>
      <c r="E11" s="143"/>
      <c r="F11" s="143"/>
      <c r="G11" s="38"/>
      <c r="H11" s="144" t="s">
        <v>526</v>
      </c>
      <c r="I11" s="144" t="s">
        <v>14</v>
      </c>
      <c r="J11" s="145">
        <v>149100</v>
      </c>
    </row>
    <row r="12" spans="1:10" ht="23.25" customHeight="1">
      <c r="A12" s="12"/>
      <c r="B12" s="141"/>
      <c r="C12" s="142"/>
      <c r="D12" s="143"/>
      <c r="E12" s="143"/>
      <c r="F12" s="143"/>
      <c r="G12" s="38" t="s">
        <v>300</v>
      </c>
      <c r="H12" s="144"/>
      <c r="I12" s="144" t="s">
        <v>14</v>
      </c>
      <c r="J12" s="145">
        <v>1745800</v>
      </c>
    </row>
    <row r="13" spans="1:10" ht="23.25" customHeight="1">
      <c r="A13" s="12"/>
      <c r="B13" s="141"/>
      <c r="C13" s="142"/>
      <c r="D13" s="143"/>
      <c r="E13" s="143"/>
      <c r="F13" s="143"/>
      <c r="G13" s="38"/>
      <c r="H13" s="144" t="s">
        <v>527</v>
      </c>
      <c r="I13" s="144" t="s">
        <v>14</v>
      </c>
      <c r="J13" s="145">
        <v>1745800</v>
      </c>
    </row>
    <row r="14" spans="1:10" ht="23.25" customHeight="1">
      <c r="A14" s="12"/>
      <c r="B14" s="38"/>
      <c r="C14" s="140" t="s">
        <v>299</v>
      </c>
      <c r="D14" s="138">
        <v>1090000</v>
      </c>
      <c r="E14" s="138">
        <v>1090000</v>
      </c>
      <c r="F14" s="138">
        <v>570000</v>
      </c>
      <c r="G14" s="11"/>
      <c r="H14" s="13"/>
      <c r="I14" s="13"/>
      <c r="J14" s="139"/>
    </row>
    <row r="15" spans="1:10" ht="23.25" customHeight="1">
      <c r="A15" s="12"/>
      <c r="B15" s="141"/>
      <c r="C15" s="142"/>
      <c r="D15" s="143"/>
      <c r="E15" s="143"/>
      <c r="F15" s="143"/>
      <c r="G15" s="38" t="s">
        <v>298</v>
      </c>
      <c r="H15" s="144"/>
      <c r="I15" s="144" t="s">
        <v>14</v>
      </c>
      <c r="J15" s="145">
        <v>570000</v>
      </c>
    </row>
    <row r="16" spans="1:10" ht="23.25" customHeight="1">
      <c r="A16" s="12"/>
      <c r="B16" s="141"/>
      <c r="C16" s="142"/>
      <c r="D16" s="143"/>
      <c r="E16" s="143"/>
      <c r="F16" s="143"/>
      <c r="G16" s="38"/>
      <c r="H16" s="144" t="s">
        <v>528</v>
      </c>
      <c r="I16" s="144" t="s">
        <v>14</v>
      </c>
      <c r="J16" s="145">
        <v>570000</v>
      </c>
    </row>
    <row r="17" spans="1:10" ht="23.25" customHeight="1">
      <c r="A17" s="12"/>
      <c r="B17" s="38"/>
      <c r="C17" s="140" t="s">
        <v>297</v>
      </c>
      <c r="D17" s="138">
        <v>2670000</v>
      </c>
      <c r="E17" s="138">
        <v>2670000</v>
      </c>
      <c r="F17" s="138">
        <v>2518000</v>
      </c>
      <c r="G17" s="11"/>
      <c r="H17" s="13"/>
      <c r="I17" s="13"/>
      <c r="J17" s="139"/>
    </row>
    <row r="18" spans="1:10" ht="23.25" customHeight="1">
      <c r="A18" s="12"/>
      <c r="B18" s="141"/>
      <c r="C18" s="142"/>
      <c r="D18" s="143"/>
      <c r="E18" s="143"/>
      <c r="F18" s="143"/>
      <c r="G18" s="38" t="s">
        <v>139</v>
      </c>
      <c r="H18" s="144"/>
      <c r="I18" s="144" t="s">
        <v>14</v>
      </c>
      <c r="J18" s="145">
        <v>2518000</v>
      </c>
    </row>
    <row r="19" spans="1:10" ht="23.25" customHeight="1">
      <c r="A19" s="12"/>
      <c r="B19" s="141"/>
      <c r="C19" s="142"/>
      <c r="D19" s="143"/>
      <c r="E19" s="143"/>
      <c r="F19" s="143"/>
      <c r="G19" s="38"/>
      <c r="H19" s="144" t="s">
        <v>527</v>
      </c>
      <c r="I19" s="144" t="s">
        <v>14</v>
      </c>
      <c r="J19" s="145">
        <v>2518000</v>
      </c>
    </row>
    <row r="20" spans="1:10" ht="23.25" customHeight="1">
      <c r="A20" s="12"/>
      <c r="B20" s="38"/>
      <c r="C20" s="140" t="s">
        <v>296</v>
      </c>
      <c r="D20" s="138">
        <v>7740000</v>
      </c>
      <c r="E20" s="138">
        <v>7740000</v>
      </c>
      <c r="F20" s="138">
        <v>7524600</v>
      </c>
      <c r="G20" s="11"/>
      <c r="H20" s="13"/>
      <c r="I20" s="13"/>
      <c r="J20" s="139"/>
    </row>
    <row r="21" spans="1:10" ht="23.25" customHeight="1">
      <c r="A21" s="12"/>
      <c r="B21" s="141"/>
      <c r="C21" s="142"/>
      <c r="D21" s="143"/>
      <c r="E21" s="143"/>
      <c r="F21" s="143"/>
      <c r="G21" s="38" t="s">
        <v>295</v>
      </c>
      <c r="H21" s="144"/>
      <c r="I21" s="144" t="s">
        <v>14</v>
      </c>
      <c r="J21" s="145">
        <v>1191000</v>
      </c>
    </row>
    <row r="22" spans="1:10" ht="23.25" customHeight="1">
      <c r="A22" s="12"/>
      <c r="B22" s="141"/>
      <c r="C22" s="142"/>
      <c r="D22" s="143"/>
      <c r="E22" s="143"/>
      <c r="F22" s="143"/>
      <c r="G22" s="38"/>
      <c r="H22" s="144" t="s">
        <v>527</v>
      </c>
      <c r="I22" s="144" t="s">
        <v>14</v>
      </c>
      <c r="J22" s="145">
        <v>1191000</v>
      </c>
    </row>
    <row r="23" spans="1:10" ht="23.25" customHeight="1">
      <c r="A23" s="12"/>
      <c r="B23" s="141"/>
      <c r="C23" s="142"/>
      <c r="D23" s="143"/>
      <c r="E23" s="143"/>
      <c r="F23" s="143"/>
      <c r="G23" s="38" t="s">
        <v>294</v>
      </c>
      <c r="H23" s="144"/>
      <c r="I23" s="144" t="s">
        <v>14</v>
      </c>
      <c r="J23" s="145">
        <v>2543600</v>
      </c>
    </row>
    <row r="24" spans="1:10" ht="23.25" customHeight="1">
      <c r="A24" s="12"/>
      <c r="B24" s="141"/>
      <c r="C24" s="142"/>
      <c r="D24" s="143"/>
      <c r="E24" s="143"/>
      <c r="F24" s="143"/>
      <c r="G24" s="38"/>
      <c r="H24" s="144" t="s">
        <v>526</v>
      </c>
      <c r="I24" s="144" t="s">
        <v>14</v>
      </c>
      <c r="J24" s="145">
        <v>2543600</v>
      </c>
    </row>
    <row r="25" spans="1:10" ht="23.25" customHeight="1">
      <c r="A25" s="12"/>
      <c r="B25" s="141"/>
      <c r="C25" s="142"/>
      <c r="D25" s="143"/>
      <c r="E25" s="143"/>
      <c r="F25" s="143"/>
      <c r="G25" s="38" t="s">
        <v>293</v>
      </c>
      <c r="H25" s="144"/>
      <c r="I25" s="144" t="s">
        <v>14</v>
      </c>
      <c r="J25" s="145">
        <v>1950000</v>
      </c>
    </row>
    <row r="26" spans="1:10" ht="23.25" customHeight="1">
      <c r="A26" s="12"/>
      <c r="B26" s="141"/>
      <c r="C26" s="142"/>
      <c r="D26" s="143"/>
      <c r="E26" s="143"/>
      <c r="F26" s="143"/>
      <c r="G26" s="38"/>
      <c r="H26" s="144" t="s">
        <v>528</v>
      </c>
      <c r="I26" s="144" t="s">
        <v>14</v>
      </c>
      <c r="J26" s="145">
        <v>1950000</v>
      </c>
    </row>
    <row r="27" spans="1:10" ht="23.25" customHeight="1">
      <c r="A27" s="12"/>
      <c r="B27" s="141"/>
      <c r="C27" s="142"/>
      <c r="D27" s="143"/>
      <c r="E27" s="143"/>
      <c r="F27" s="143"/>
      <c r="G27" s="38" t="s">
        <v>292</v>
      </c>
      <c r="H27" s="144"/>
      <c r="I27" s="144" t="s">
        <v>14</v>
      </c>
      <c r="J27" s="145">
        <v>540000</v>
      </c>
    </row>
    <row r="28" spans="1:10" ht="23.25" customHeight="1">
      <c r="A28" s="12"/>
      <c r="B28" s="141"/>
      <c r="C28" s="142"/>
      <c r="D28" s="143"/>
      <c r="E28" s="143"/>
      <c r="F28" s="143"/>
      <c r="G28" s="38"/>
      <c r="H28" s="144" t="s">
        <v>529</v>
      </c>
      <c r="I28" s="144" t="s">
        <v>14</v>
      </c>
      <c r="J28" s="145">
        <v>540000</v>
      </c>
    </row>
    <row r="29" spans="1:10" ht="23.25" customHeight="1">
      <c r="A29" s="12"/>
      <c r="B29" s="141"/>
      <c r="C29" s="142"/>
      <c r="D29" s="143"/>
      <c r="E29" s="143"/>
      <c r="F29" s="143"/>
      <c r="G29" s="38" t="s">
        <v>291</v>
      </c>
      <c r="H29" s="144"/>
      <c r="I29" s="144" t="s">
        <v>14</v>
      </c>
      <c r="J29" s="145">
        <v>1300000</v>
      </c>
    </row>
    <row r="30" spans="1:10" ht="23.25" customHeight="1">
      <c r="A30" s="12"/>
      <c r="B30" s="141"/>
      <c r="C30" s="142"/>
      <c r="D30" s="143"/>
      <c r="E30" s="143"/>
      <c r="F30" s="143"/>
      <c r="G30" s="38"/>
      <c r="H30" s="144" t="s">
        <v>529</v>
      </c>
      <c r="I30" s="144" t="s">
        <v>14</v>
      </c>
      <c r="J30" s="145">
        <v>1300000</v>
      </c>
    </row>
    <row r="31" spans="1:10" ht="23.25" customHeight="1">
      <c r="A31" s="11" t="s">
        <v>290</v>
      </c>
      <c r="B31" s="13"/>
      <c r="C31" s="137"/>
      <c r="D31" s="138">
        <v>837779000</v>
      </c>
      <c r="E31" s="138">
        <v>837779000</v>
      </c>
      <c r="F31" s="138">
        <v>815653980</v>
      </c>
      <c r="G31" s="11"/>
      <c r="H31" s="13"/>
      <c r="I31" s="13"/>
      <c r="J31" s="139"/>
    </row>
    <row r="32" spans="1:10" ht="23.25" customHeight="1">
      <c r="A32" s="38"/>
      <c r="B32" s="11" t="s">
        <v>289</v>
      </c>
      <c r="C32" s="137"/>
      <c r="D32" s="138">
        <v>557936000</v>
      </c>
      <c r="E32" s="138">
        <v>557936000</v>
      </c>
      <c r="F32" s="138">
        <v>543629400</v>
      </c>
      <c r="G32" s="11"/>
      <c r="H32" s="13"/>
      <c r="I32" s="13"/>
      <c r="J32" s="139"/>
    </row>
    <row r="33" spans="1:10" ht="23.25" customHeight="1">
      <c r="A33" s="12"/>
      <c r="B33" s="38"/>
      <c r="C33" s="140" t="s">
        <v>288</v>
      </c>
      <c r="D33" s="138">
        <v>129014000</v>
      </c>
      <c r="E33" s="138">
        <v>129014000</v>
      </c>
      <c r="F33" s="138">
        <v>124481180</v>
      </c>
      <c r="G33" s="11"/>
      <c r="H33" s="13"/>
      <c r="I33" s="13"/>
      <c r="J33" s="139"/>
    </row>
    <row r="34" spans="1:10" ht="23.25" customHeight="1">
      <c r="A34" s="12"/>
      <c r="B34" s="141"/>
      <c r="C34" s="142"/>
      <c r="D34" s="143"/>
      <c r="E34" s="143"/>
      <c r="F34" s="143"/>
      <c r="G34" s="38" t="s">
        <v>287</v>
      </c>
      <c r="H34" s="144"/>
      <c r="I34" s="144" t="s">
        <v>14</v>
      </c>
      <c r="J34" s="145">
        <v>13195710</v>
      </c>
    </row>
    <row r="35" ht="1.5" customHeight="1"/>
    <row r="36" spans="1:10" ht="23.25" customHeight="1">
      <c r="A36" s="12"/>
      <c r="B36" s="141"/>
      <c r="C36" s="142"/>
      <c r="D36" s="143"/>
      <c r="E36" s="143"/>
      <c r="F36" s="143"/>
      <c r="G36" s="38"/>
      <c r="H36" s="144" t="s">
        <v>529</v>
      </c>
      <c r="I36" s="144" t="s">
        <v>14</v>
      </c>
      <c r="J36" s="145">
        <v>11152470</v>
      </c>
    </row>
    <row r="37" spans="1:10" ht="23.25" customHeight="1">
      <c r="A37" s="12"/>
      <c r="B37" s="141"/>
      <c r="C37" s="142"/>
      <c r="D37" s="143"/>
      <c r="E37" s="143"/>
      <c r="F37" s="143"/>
      <c r="G37" s="38"/>
      <c r="H37" s="144" t="s">
        <v>530</v>
      </c>
      <c r="I37" s="144" t="s">
        <v>14</v>
      </c>
      <c r="J37" s="145">
        <v>2043240</v>
      </c>
    </row>
    <row r="38" spans="1:10" ht="23.25" customHeight="1">
      <c r="A38" s="12"/>
      <c r="B38" s="141"/>
      <c r="C38" s="142"/>
      <c r="D38" s="143"/>
      <c r="E38" s="143"/>
      <c r="F38" s="143"/>
      <c r="G38" s="38" t="s">
        <v>286</v>
      </c>
      <c r="H38" s="144"/>
      <c r="I38" s="144" t="s">
        <v>14</v>
      </c>
      <c r="J38" s="145">
        <v>39148850</v>
      </c>
    </row>
    <row r="39" spans="1:10" ht="23.25" customHeight="1">
      <c r="A39" s="12"/>
      <c r="B39" s="141"/>
      <c r="C39" s="142"/>
      <c r="D39" s="143"/>
      <c r="E39" s="143"/>
      <c r="F39" s="143"/>
      <c r="G39" s="38"/>
      <c r="H39" s="144" t="s">
        <v>529</v>
      </c>
      <c r="I39" s="144" t="s">
        <v>14</v>
      </c>
      <c r="J39" s="145">
        <v>33303850</v>
      </c>
    </row>
    <row r="40" spans="1:10" ht="23.25" customHeight="1">
      <c r="A40" s="12"/>
      <c r="B40" s="141"/>
      <c r="C40" s="142"/>
      <c r="D40" s="143"/>
      <c r="E40" s="143"/>
      <c r="F40" s="143"/>
      <c r="G40" s="38"/>
      <c r="H40" s="144" t="s">
        <v>530</v>
      </c>
      <c r="I40" s="144" t="s">
        <v>14</v>
      </c>
      <c r="J40" s="145">
        <v>5845000</v>
      </c>
    </row>
    <row r="41" spans="1:10" ht="23.25" customHeight="1">
      <c r="A41" s="12"/>
      <c r="B41" s="141"/>
      <c r="C41" s="142"/>
      <c r="D41" s="143"/>
      <c r="E41" s="143"/>
      <c r="F41" s="143"/>
      <c r="G41" s="38" t="s">
        <v>285</v>
      </c>
      <c r="H41" s="144"/>
      <c r="I41" s="144" t="s">
        <v>14</v>
      </c>
      <c r="J41" s="145">
        <v>66669010</v>
      </c>
    </row>
    <row r="42" spans="1:10" ht="23.25" customHeight="1">
      <c r="A42" s="12"/>
      <c r="B42" s="141"/>
      <c r="C42" s="142"/>
      <c r="D42" s="143"/>
      <c r="E42" s="143"/>
      <c r="F42" s="143"/>
      <c r="G42" s="38"/>
      <c r="H42" s="144" t="s">
        <v>529</v>
      </c>
      <c r="I42" s="144" t="s">
        <v>14</v>
      </c>
      <c r="J42" s="145">
        <v>57806000</v>
      </c>
    </row>
    <row r="43" spans="1:10" ht="23.25" customHeight="1">
      <c r="A43" s="12"/>
      <c r="B43" s="141"/>
      <c r="C43" s="142"/>
      <c r="D43" s="143"/>
      <c r="E43" s="143"/>
      <c r="F43" s="143"/>
      <c r="G43" s="38"/>
      <c r="H43" s="144" t="s">
        <v>530</v>
      </c>
      <c r="I43" s="144" t="s">
        <v>14</v>
      </c>
      <c r="J43" s="145">
        <v>8863010</v>
      </c>
    </row>
    <row r="44" spans="1:10" ht="23.25" customHeight="1">
      <c r="A44" s="12"/>
      <c r="B44" s="141"/>
      <c r="C44" s="142"/>
      <c r="D44" s="143"/>
      <c r="E44" s="143"/>
      <c r="F44" s="143"/>
      <c r="G44" s="38" t="s">
        <v>284</v>
      </c>
      <c r="H44" s="144"/>
      <c r="I44" s="144" t="s">
        <v>14</v>
      </c>
      <c r="J44" s="145">
        <v>5467610</v>
      </c>
    </row>
    <row r="45" spans="1:10" ht="23.25" customHeight="1">
      <c r="A45" s="12"/>
      <c r="B45" s="141"/>
      <c r="C45" s="142"/>
      <c r="D45" s="143"/>
      <c r="E45" s="143"/>
      <c r="F45" s="143"/>
      <c r="G45" s="38"/>
      <c r="H45" s="144" t="s">
        <v>529</v>
      </c>
      <c r="I45" s="144" t="s">
        <v>14</v>
      </c>
      <c r="J45" s="145">
        <v>5467610</v>
      </c>
    </row>
    <row r="46" spans="1:10" ht="23.25" customHeight="1">
      <c r="A46" s="12"/>
      <c r="B46" s="38"/>
      <c r="C46" s="140" t="s">
        <v>283</v>
      </c>
      <c r="D46" s="138">
        <v>428922000</v>
      </c>
      <c r="E46" s="138">
        <v>428922000</v>
      </c>
      <c r="F46" s="138">
        <v>419148220</v>
      </c>
      <c r="G46" s="11"/>
      <c r="H46" s="13"/>
      <c r="I46" s="13"/>
      <c r="J46" s="139"/>
    </row>
    <row r="47" spans="1:10" ht="23.25" customHeight="1">
      <c r="A47" s="12"/>
      <c r="B47" s="141"/>
      <c r="C47" s="142"/>
      <c r="D47" s="143"/>
      <c r="E47" s="143"/>
      <c r="F47" s="143"/>
      <c r="G47" s="38" t="s">
        <v>282</v>
      </c>
      <c r="H47" s="144"/>
      <c r="I47" s="144" t="s">
        <v>14</v>
      </c>
      <c r="J47" s="145">
        <v>333368310</v>
      </c>
    </row>
    <row r="48" spans="1:10" ht="23.25" customHeight="1">
      <c r="A48" s="12"/>
      <c r="B48" s="141"/>
      <c r="C48" s="142"/>
      <c r="D48" s="143"/>
      <c r="E48" s="143"/>
      <c r="F48" s="143"/>
      <c r="G48" s="38"/>
      <c r="H48" s="144" t="s">
        <v>531</v>
      </c>
      <c r="I48" s="144" t="s">
        <v>14</v>
      </c>
      <c r="J48" s="145">
        <v>333368310</v>
      </c>
    </row>
    <row r="49" spans="1:10" ht="23.25" customHeight="1">
      <c r="A49" s="12"/>
      <c r="B49" s="141"/>
      <c r="C49" s="142"/>
      <c r="D49" s="143"/>
      <c r="E49" s="143"/>
      <c r="F49" s="143"/>
      <c r="G49" s="38" t="s">
        <v>281</v>
      </c>
      <c r="H49" s="144"/>
      <c r="I49" s="144" t="s">
        <v>14</v>
      </c>
      <c r="J49" s="145">
        <v>42466380</v>
      </c>
    </row>
    <row r="50" spans="1:10" ht="23.25" customHeight="1">
      <c r="A50" s="12"/>
      <c r="B50" s="141"/>
      <c r="C50" s="142"/>
      <c r="D50" s="143"/>
      <c r="E50" s="143"/>
      <c r="F50" s="143"/>
      <c r="G50" s="38"/>
      <c r="H50" s="144" t="s">
        <v>531</v>
      </c>
      <c r="I50" s="144" t="s">
        <v>14</v>
      </c>
      <c r="J50" s="145">
        <v>42466380</v>
      </c>
    </row>
    <row r="51" spans="1:10" ht="23.25" customHeight="1">
      <c r="A51" s="12"/>
      <c r="B51" s="141"/>
      <c r="C51" s="142"/>
      <c r="D51" s="143"/>
      <c r="E51" s="143"/>
      <c r="F51" s="143"/>
      <c r="G51" s="38" t="s">
        <v>280</v>
      </c>
      <c r="H51" s="144"/>
      <c r="I51" s="144" t="s">
        <v>14</v>
      </c>
      <c r="J51" s="145">
        <v>38063530</v>
      </c>
    </row>
    <row r="52" spans="1:10" ht="23.25" customHeight="1">
      <c r="A52" s="12"/>
      <c r="B52" s="141"/>
      <c r="C52" s="142"/>
      <c r="D52" s="143"/>
      <c r="E52" s="143"/>
      <c r="F52" s="143"/>
      <c r="G52" s="38"/>
      <c r="H52" s="144" t="s">
        <v>531</v>
      </c>
      <c r="I52" s="144" t="s">
        <v>14</v>
      </c>
      <c r="J52" s="145">
        <v>38063530</v>
      </c>
    </row>
    <row r="53" spans="1:10" ht="23.25" customHeight="1">
      <c r="A53" s="12"/>
      <c r="B53" s="141"/>
      <c r="C53" s="142"/>
      <c r="D53" s="143"/>
      <c r="E53" s="143"/>
      <c r="F53" s="143"/>
      <c r="G53" s="38" t="s">
        <v>279</v>
      </c>
      <c r="H53" s="144"/>
      <c r="I53" s="144" t="s">
        <v>14</v>
      </c>
      <c r="J53" s="145">
        <v>4000000</v>
      </c>
    </row>
    <row r="54" spans="1:10" ht="23.25" customHeight="1">
      <c r="A54" s="12"/>
      <c r="B54" s="141"/>
      <c r="C54" s="142"/>
      <c r="D54" s="143"/>
      <c r="E54" s="143"/>
      <c r="F54" s="143"/>
      <c r="G54" s="38"/>
      <c r="H54" s="144" t="s">
        <v>532</v>
      </c>
      <c r="I54" s="144" t="s">
        <v>14</v>
      </c>
      <c r="J54" s="145">
        <v>4000000</v>
      </c>
    </row>
    <row r="55" spans="1:10" ht="23.25" customHeight="1">
      <c r="A55" s="12"/>
      <c r="B55" s="141"/>
      <c r="C55" s="142"/>
      <c r="D55" s="143"/>
      <c r="E55" s="143"/>
      <c r="F55" s="143"/>
      <c r="G55" s="38" t="s">
        <v>278</v>
      </c>
      <c r="H55" s="144"/>
      <c r="I55" s="144" t="s">
        <v>14</v>
      </c>
      <c r="J55" s="145">
        <v>1250000</v>
      </c>
    </row>
    <row r="56" spans="1:10" ht="23.25" customHeight="1">
      <c r="A56" s="12"/>
      <c r="B56" s="141"/>
      <c r="C56" s="142"/>
      <c r="D56" s="143"/>
      <c r="E56" s="143"/>
      <c r="F56" s="143"/>
      <c r="G56" s="38"/>
      <c r="H56" s="144" t="s">
        <v>531</v>
      </c>
      <c r="I56" s="144" t="s">
        <v>14</v>
      </c>
      <c r="J56" s="145">
        <v>1250000</v>
      </c>
    </row>
    <row r="57" spans="1:10" ht="23.25" customHeight="1">
      <c r="A57" s="38"/>
      <c r="B57" s="11" t="s">
        <v>277</v>
      </c>
      <c r="C57" s="137"/>
      <c r="D57" s="138">
        <v>49241000</v>
      </c>
      <c r="E57" s="138">
        <v>49241000</v>
      </c>
      <c r="F57" s="138">
        <v>46156770</v>
      </c>
      <c r="G57" s="11"/>
      <c r="H57" s="13"/>
      <c r="I57" s="13"/>
      <c r="J57" s="139"/>
    </row>
    <row r="58" spans="1:10" ht="23.25" customHeight="1">
      <c r="A58" s="12"/>
      <c r="B58" s="38"/>
      <c r="C58" s="140" t="s">
        <v>276</v>
      </c>
      <c r="D58" s="138">
        <v>13470000</v>
      </c>
      <c r="E58" s="138">
        <v>13470000</v>
      </c>
      <c r="F58" s="138">
        <v>11561900</v>
      </c>
      <c r="G58" s="11"/>
      <c r="H58" s="13"/>
      <c r="I58" s="13"/>
      <c r="J58" s="139"/>
    </row>
    <row r="59" spans="1:10" ht="23.25" customHeight="1">
      <c r="A59" s="12"/>
      <c r="B59" s="141"/>
      <c r="C59" s="142"/>
      <c r="D59" s="143"/>
      <c r="E59" s="143"/>
      <c r="F59" s="143"/>
      <c r="G59" s="38" t="s">
        <v>275</v>
      </c>
      <c r="H59" s="144"/>
      <c r="I59" s="144" t="s">
        <v>14</v>
      </c>
      <c r="J59" s="145">
        <v>8581250</v>
      </c>
    </row>
    <row r="60" spans="1:10" ht="23.25" customHeight="1">
      <c r="A60" s="12"/>
      <c r="B60" s="141"/>
      <c r="C60" s="142"/>
      <c r="D60" s="143"/>
      <c r="E60" s="143"/>
      <c r="F60" s="143"/>
      <c r="G60" s="38"/>
      <c r="H60" s="144" t="s">
        <v>531</v>
      </c>
      <c r="I60" s="144" t="s">
        <v>14</v>
      </c>
      <c r="J60" s="145">
        <v>8581250</v>
      </c>
    </row>
    <row r="61" spans="1:10" ht="23.25" customHeight="1">
      <c r="A61" s="12"/>
      <c r="B61" s="141"/>
      <c r="C61" s="142"/>
      <c r="D61" s="143"/>
      <c r="E61" s="143"/>
      <c r="F61" s="143"/>
      <c r="G61" s="38" t="s">
        <v>274</v>
      </c>
      <c r="H61" s="144"/>
      <c r="I61" s="144" t="s">
        <v>14</v>
      </c>
      <c r="J61" s="145">
        <v>2396100</v>
      </c>
    </row>
    <row r="62" spans="1:10" ht="23.25" customHeight="1">
      <c r="A62" s="12"/>
      <c r="B62" s="141"/>
      <c r="C62" s="142"/>
      <c r="D62" s="143"/>
      <c r="E62" s="143"/>
      <c r="F62" s="143"/>
      <c r="G62" s="38"/>
      <c r="H62" s="144" t="s">
        <v>531</v>
      </c>
      <c r="I62" s="144" t="s">
        <v>14</v>
      </c>
      <c r="J62" s="145">
        <v>2396100</v>
      </c>
    </row>
    <row r="63" spans="1:10" ht="23.25" customHeight="1">
      <c r="A63" s="12"/>
      <c r="B63" s="141"/>
      <c r="C63" s="142"/>
      <c r="D63" s="143"/>
      <c r="E63" s="143"/>
      <c r="F63" s="143"/>
      <c r="G63" s="38" t="s">
        <v>273</v>
      </c>
      <c r="H63" s="144"/>
      <c r="I63" s="144" t="s">
        <v>14</v>
      </c>
      <c r="J63" s="145">
        <v>584550</v>
      </c>
    </row>
    <row r="64" ht="1.5" customHeight="1"/>
    <row r="65" spans="1:10" ht="23.25" customHeight="1">
      <c r="A65" s="12"/>
      <c r="B65" s="141"/>
      <c r="C65" s="142"/>
      <c r="D65" s="143"/>
      <c r="E65" s="143"/>
      <c r="F65" s="143"/>
      <c r="G65" s="38"/>
      <c r="H65" s="144" t="s">
        <v>531</v>
      </c>
      <c r="I65" s="144" t="s">
        <v>14</v>
      </c>
      <c r="J65" s="145">
        <v>584550</v>
      </c>
    </row>
    <row r="66" spans="1:10" ht="23.25" customHeight="1">
      <c r="A66" s="12"/>
      <c r="B66" s="38"/>
      <c r="C66" s="140" t="s">
        <v>272</v>
      </c>
      <c r="D66" s="138">
        <v>33500000</v>
      </c>
      <c r="E66" s="138">
        <v>33500000</v>
      </c>
      <c r="F66" s="138">
        <v>32577270</v>
      </c>
      <c r="G66" s="11"/>
      <c r="H66" s="13"/>
      <c r="I66" s="13"/>
      <c r="J66" s="139"/>
    </row>
    <row r="67" spans="1:10" ht="23.25" customHeight="1">
      <c r="A67" s="12"/>
      <c r="B67" s="141"/>
      <c r="C67" s="142"/>
      <c r="D67" s="143"/>
      <c r="E67" s="143"/>
      <c r="F67" s="143"/>
      <c r="G67" s="38" t="s">
        <v>271</v>
      </c>
      <c r="H67" s="144"/>
      <c r="I67" s="144" t="s">
        <v>14</v>
      </c>
      <c r="J67" s="145">
        <v>30717270</v>
      </c>
    </row>
    <row r="68" spans="1:10" ht="23.25" customHeight="1">
      <c r="A68" s="12"/>
      <c r="B68" s="141"/>
      <c r="C68" s="142"/>
      <c r="D68" s="143"/>
      <c r="E68" s="143"/>
      <c r="F68" s="143"/>
      <c r="G68" s="38"/>
      <c r="H68" s="144" t="s">
        <v>531</v>
      </c>
      <c r="I68" s="144" t="s">
        <v>14</v>
      </c>
      <c r="J68" s="145">
        <v>4017270</v>
      </c>
    </row>
    <row r="69" spans="1:10" ht="23.25" customHeight="1">
      <c r="A69" s="12"/>
      <c r="B69" s="141"/>
      <c r="C69" s="142"/>
      <c r="D69" s="143"/>
      <c r="E69" s="143"/>
      <c r="F69" s="143"/>
      <c r="G69" s="38"/>
      <c r="H69" s="144" t="s">
        <v>533</v>
      </c>
      <c r="I69" s="144" t="s">
        <v>14</v>
      </c>
      <c r="J69" s="145">
        <v>26700000</v>
      </c>
    </row>
    <row r="70" spans="1:10" ht="23.25" customHeight="1">
      <c r="A70" s="12"/>
      <c r="B70" s="141"/>
      <c r="C70" s="142"/>
      <c r="D70" s="143"/>
      <c r="E70" s="143"/>
      <c r="F70" s="143"/>
      <c r="G70" s="38" t="s">
        <v>270</v>
      </c>
      <c r="H70" s="144"/>
      <c r="I70" s="144" t="s">
        <v>14</v>
      </c>
      <c r="J70" s="145">
        <v>440000</v>
      </c>
    </row>
    <row r="71" spans="1:10" ht="23.25" customHeight="1">
      <c r="A71" s="12"/>
      <c r="B71" s="141"/>
      <c r="C71" s="142"/>
      <c r="D71" s="143"/>
      <c r="E71" s="143"/>
      <c r="F71" s="143"/>
      <c r="G71" s="38"/>
      <c r="H71" s="144" t="s">
        <v>531</v>
      </c>
      <c r="I71" s="144" t="s">
        <v>14</v>
      </c>
      <c r="J71" s="145">
        <v>440000</v>
      </c>
    </row>
    <row r="72" spans="1:10" ht="23.25" customHeight="1">
      <c r="A72" s="12"/>
      <c r="B72" s="141"/>
      <c r="C72" s="142"/>
      <c r="D72" s="143"/>
      <c r="E72" s="143"/>
      <c r="F72" s="143"/>
      <c r="G72" s="38" t="s">
        <v>269</v>
      </c>
      <c r="H72" s="144"/>
      <c r="I72" s="144" t="s">
        <v>14</v>
      </c>
      <c r="J72" s="145">
        <v>1000000</v>
      </c>
    </row>
    <row r="73" spans="1:10" ht="23.25" customHeight="1">
      <c r="A73" s="12"/>
      <c r="B73" s="141"/>
      <c r="C73" s="142"/>
      <c r="D73" s="143"/>
      <c r="E73" s="143"/>
      <c r="F73" s="143"/>
      <c r="G73" s="38"/>
      <c r="H73" s="144" t="s">
        <v>531</v>
      </c>
      <c r="I73" s="144" t="s">
        <v>14</v>
      </c>
      <c r="J73" s="145">
        <v>1000000</v>
      </c>
    </row>
    <row r="74" spans="1:10" ht="23.25" customHeight="1">
      <c r="A74" s="12"/>
      <c r="B74" s="141"/>
      <c r="C74" s="142"/>
      <c r="D74" s="143"/>
      <c r="E74" s="143"/>
      <c r="F74" s="143"/>
      <c r="G74" s="38" t="s">
        <v>268</v>
      </c>
      <c r="H74" s="144"/>
      <c r="I74" s="144" t="s">
        <v>14</v>
      </c>
      <c r="J74" s="145">
        <v>420000</v>
      </c>
    </row>
    <row r="75" spans="1:10" ht="23.25" customHeight="1">
      <c r="A75" s="12"/>
      <c r="B75" s="141"/>
      <c r="C75" s="142"/>
      <c r="D75" s="143"/>
      <c r="E75" s="143"/>
      <c r="F75" s="143"/>
      <c r="G75" s="38"/>
      <c r="H75" s="144" t="s">
        <v>531</v>
      </c>
      <c r="I75" s="144" t="s">
        <v>14</v>
      </c>
      <c r="J75" s="145">
        <v>420000</v>
      </c>
    </row>
    <row r="76" spans="1:10" ht="23.25" customHeight="1">
      <c r="A76" s="12"/>
      <c r="B76" s="38"/>
      <c r="C76" s="140" t="s">
        <v>267</v>
      </c>
      <c r="D76" s="138">
        <v>2239000</v>
      </c>
      <c r="E76" s="138">
        <v>2239000</v>
      </c>
      <c r="F76" s="138">
        <v>1989000</v>
      </c>
      <c r="G76" s="11"/>
      <c r="H76" s="13"/>
      <c r="I76" s="13"/>
      <c r="J76" s="139"/>
    </row>
    <row r="77" spans="1:10" ht="23.25" customHeight="1">
      <c r="A77" s="12"/>
      <c r="B77" s="141"/>
      <c r="C77" s="142"/>
      <c r="D77" s="143"/>
      <c r="E77" s="143"/>
      <c r="F77" s="143"/>
      <c r="G77" s="38" t="s">
        <v>265</v>
      </c>
      <c r="H77" s="144"/>
      <c r="I77" s="144" t="s">
        <v>14</v>
      </c>
      <c r="J77" s="145">
        <v>1989000</v>
      </c>
    </row>
    <row r="78" spans="1:10" ht="23.25" customHeight="1">
      <c r="A78" s="12"/>
      <c r="B78" s="141"/>
      <c r="C78" s="142"/>
      <c r="D78" s="143"/>
      <c r="E78" s="143"/>
      <c r="F78" s="143"/>
      <c r="G78" s="38"/>
      <c r="H78" s="144" t="s">
        <v>534</v>
      </c>
      <c r="I78" s="144" t="s">
        <v>14</v>
      </c>
      <c r="J78" s="145">
        <v>1989000</v>
      </c>
    </row>
    <row r="79" spans="1:10" ht="23.25" customHeight="1">
      <c r="A79" s="12"/>
      <c r="B79" s="38"/>
      <c r="C79" s="140" t="s">
        <v>266</v>
      </c>
      <c r="D79" s="138">
        <v>32000</v>
      </c>
      <c r="E79" s="138">
        <v>32000</v>
      </c>
      <c r="F79" s="138">
        <v>28600</v>
      </c>
      <c r="G79" s="11"/>
      <c r="H79" s="13"/>
      <c r="I79" s="13"/>
      <c r="J79" s="139"/>
    </row>
    <row r="80" spans="1:10" ht="23.25" customHeight="1">
      <c r="A80" s="12"/>
      <c r="B80" s="141"/>
      <c r="C80" s="142"/>
      <c r="D80" s="143"/>
      <c r="E80" s="143"/>
      <c r="F80" s="143"/>
      <c r="G80" s="38" t="s">
        <v>265</v>
      </c>
      <c r="H80" s="144"/>
      <c r="I80" s="144" t="s">
        <v>14</v>
      </c>
      <c r="J80" s="145">
        <v>28600</v>
      </c>
    </row>
    <row r="81" spans="1:10" ht="23.25" customHeight="1">
      <c r="A81" s="12"/>
      <c r="B81" s="141"/>
      <c r="C81" s="142"/>
      <c r="D81" s="143"/>
      <c r="E81" s="143"/>
      <c r="F81" s="143"/>
      <c r="G81" s="38"/>
      <c r="H81" s="144" t="s">
        <v>534</v>
      </c>
      <c r="I81" s="144" t="s">
        <v>14</v>
      </c>
      <c r="J81" s="145">
        <v>28600</v>
      </c>
    </row>
    <row r="82" spans="1:10" ht="23.25" customHeight="1">
      <c r="A82" s="38"/>
      <c r="B82" s="11" t="s">
        <v>264</v>
      </c>
      <c r="C82" s="137"/>
      <c r="D82" s="138">
        <v>219125000</v>
      </c>
      <c r="E82" s="138">
        <v>219125000</v>
      </c>
      <c r="F82" s="138">
        <v>214775300</v>
      </c>
      <c r="G82" s="11"/>
      <c r="H82" s="13"/>
      <c r="I82" s="13"/>
      <c r="J82" s="139"/>
    </row>
    <row r="83" spans="1:10" ht="23.25" customHeight="1">
      <c r="A83" s="12"/>
      <c r="B83" s="38"/>
      <c r="C83" s="140" t="s">
        <v>263</v>
      </c>
      <c r="D83" s="138">
        <v>13076000</v>
      </c>
      <c r="E83" s="138">
        <v>13076000</v>
      </c>
      <c r="F83" s="138">
        <v>12870000</v>
      </c>
      <c r="G83" s="11"/>
      <c r="H83" s="13"/>
      <c r="I83" s="13"/>
      <c r="J83" s="139"/>
    </row>
    <row r="84" spans="1:10" ht="23.25" customHeight="1">
      <c r="A84" s="12"/>
      <c r="B84" s="141"/>
      <c r="C84" s="142"/>
      <c r="D84" s="143"/>
      <c r="E84" s="143"/>
      <c r="F84" s="143"/>
      <c r="G84" s="38" t="s">
        <v>263</v>
      </c>
      <c r="H84" s="144"/>
      <c r="I84" s="144" t="s">
        <v>14</v>
      </c>
      <c r="J84" s="145">
        <v>5663000</v>
      </c>
    </row>
    <row r="85" spans="1:10" ht="23.25" customHeight="1">
      <c r="A85" s="12"/>
      <c r="B85" s="141"/>
      <c r="C85" s="142"/>
      <c r="D85" s="143"/>
      <c r="E85" s="143"/>
      <c r="F85" s="143"/>
      <c r="G85" s="38"/>
      <c r="H85" s="144" t="s">
        <v>531</v>
      </c>
      <c r="I85" s="144" t="s">
        <v>14</v>
      </c>
      <c r="J85" s="145">
        <v>5663000</v>
      </c>
    </row>
    <row r="86" spans="1:10" ht="23.25" customHeight="1">
      <c r="A86" s="12"/>
      <c r="B86" s="141"/>
      <c r="C86" s="142"/>
      <c r="D86" s="143"/>
      <c r="E86" s="143"/>
      <c r="F86" s="143"/>
      <c r="G86" s="38" t="s">
        <v>535</v>
      </c>
      <c r="H86" s="144"/>
      <c r="I86" s="144" t="s">
        <v>14</v>
      </c>
      <c r="J86" s="145">
        <v>5000000</v>
      </c>
    </row>
    <row r="87" spans="1:10" ht="23.25" customHeight="1">
      <c r="A87" s="12"/>
      <c r="B87" s="141"/>
      <c r="C87" s="142"/>
      <c r="D87" s="143"/>
      <c r="E87" s="143"/>
      <c r="F87" s="143"/>
      <c r="G87" s="38"/>
      <c r="H87" s="144" t="s">
        <v>531</v>
      </c>
      <c r="I87" s="144" t="s">
        <v>14</v>
      </c>
      <c r="J87" s="145">
        <v>5000000</v>
      </c>
    </row>
    <row r="88" spans="1:10" ht="23.25" customHeight="1">
      <c r="A88" s="12"/>
      <c r="B88" s="141"/>
      <c r="C88" s="142"/>
      <c r="D88" s="143"/>
      <c r="E88" s="143"/>
      <c r="F88" s="143"/>
      <c r="G88" s="38" t="s">
        <v>536</v>
      </c>
      <c r="H88" s="144"/>
      <c r="I88" s="144" t="s">
        <v>14</v>
      </c>
      <c r="J88" s="145">
        <v>2207000</v>
      </c>
    </row>
    <row r="89" spans="1:10" ht="23.25" customHeight="1">
      <c r="A89" s="12"/>
      <c r="B89" s="141"/>
      <c r="C89" s="142"/>
      <c r="D89" s="143"/>
      <c r="E89" s="143"/>
      <c r="F89" s="143"/>
      <c r="G89" s="38"/>
      <c r="H89" s="144" t="s">
        <v>537</v>
      </c>
      <c r="I89" s="144" t="s">
        <v>14</v>
      </c>
      <c r="J89" s="145">
        <v>2207000</v>
      </c>
    </row>
    <row r="90" spans="1:10" ht="23.25" customHeight="1">
      <c r="A90" s="12"/>
      <c r="B90" s="38"/>
      <c r="C90" s="140" t="s">
        <v>262</v>
      </c>
      <c r="D90" s="138">
        <v>3801000</v>
      </c>
      <c r="E90" s="138">
        <v>3801000</v>
      </c>
      <c r="F90" s="138">
        <v>3800000</v>
      </c>
      <c r="G90" s="11"/>
      <c r="H90" s="13"/>
      <c r="I90" s="13"/>
      <c r="J90" s="139"/>
    </row>
    <row r="91" spans="1:10" ht="23.25" customHeight="1">
      <c r="A91" s="12"/>
      <c r="B91" s="141"/>
      <c r="C91" s="142"/>
      <c r="D91" s="143"/>
      <c r="E91" s="143"/>
      <c r="F91" s="143"/>
      <c r="G91" s="38" t="s">
        <v>261</v>
      </c>
      <c r="H91" s="144"/>
      <c r="I91" s="144" t="s">
        <v>14</v>
      </c>
      <c r="J91" s="145">
        <v>3800000</v>
      </c>
    </row>
    <row r="92" spans="1:10" ht="23.25" customHeight="1">
      <c r="A92" s="12"/>
      <c r="B92" s="141"/>
      <c r="C92" s="142"/>
      <c r="D92" s="143"/>
      <c r="E92" s="143"/>
      <c r="F92" s="143"/>
      <c r="G92" s="38"/>
      <c r="H92" s="144" t="s">
        <v>529</v>
      </c>
      <c r="I92" s="144" t="s">
        <v>14</v>
      </c>
      <c r="J92" s="145">
        <v>3777700</v>
      </c>
    </row>
    <row r="93" ht="1.5" customHeight="1"/>
    <row r="94" spans="1:10" ht="23.25" customHeight="1">
      <c r="A94" s="12"/>
      <c r="B94" s="141"/>
      <c r="C94" s="142"/>
      <c r="D94" s="143"/>
      <c r="E94" s="143"/>
      <c r="F94" s="143"/>
      <c r="G94" s="38"/>
      <c r="H94" s="144" t="s">
        <v>538</v>
      </c>
      <c r="I94" s="144" t="s">
        <v>14</v>
      </c>
      <c r="J94" s="145">
        <v>22300</v>
      </c>
    </row>
    <row r="95" spans="1:10" ht="23.25" customHeight="1">
      <c r="A95" s="12"/>
      <c r="B95" s="38"/>
      <c r="C95" s="140" t="s">
        <v>260</v>
      </c>
      <c r="D95" s="138">
        <v>15503000</v>
      </c>
      <c r="E95" s="138">
        <v>15503000</v>
      </c>
      <c r="F95" s="138">
        <v>15501100</v>
      </c>
      <c r="G95" s="11"/>
      <c r="H95" s="13"/>
      <c r="I95" s="13"/>
      <c r="J95" s="139"/>
    </row>
    <row r="96" spans="1:10" ht="23.25" customHeight="1">
      <c r="A96" s="12"/>
      <c r="B96" s="141"/>
      <c r="C96" s="142"/>
      <c r="D96" s="143"/>
      <c r="E96" s="143"/>
      <c r="F96" s="143"/>
      <c r="G96" s="38" t="s">
        <v>259</v>
      </c>
      <c r="H96" s="144"/>
      <c r="I96" s="144" t="s">
        <v>14</v>
      </c>
      <c r="J96" s="145">
        <v>15501100</v>
      </c>
    </row>
    <row r="97" spans="1:10" ht="23.25" customHeight="1">
      <c r="A97" s="12"/>
      <c r="B97" s="141"/>
      <c r="C97" s="142"/>
      <c r="D97" s="143"/>
      <c r="E97" s="143"/>
      <c r="F97" s="143"/>
      <c r="G97" s="38"/>
      <c r="H97" s="144" t="s">
        <v>537</v>
      </c>
      <c r="I97" s="144" t="s">
        <v>14</v>
      </c>
      <c r="J97" s="145">
        <v>15501100</v>
      </c>
    </row>
    <row r="98" spans="1:10" ht="23.25" customHeight="1">
      <c r="A98" s="12"/>
      <c r="B98" s="38"/>
      <c r="C98" s="140" t="s">
        <v>258</v>
      </c>
      <c r="D98" s="138">
        <v>6800000</v>
      </c>
      <c r="E98" s="138">
        <v>6800000</v>
      </c>
      <c r="F98" s="138">
        <v>6800000</v>
      </c>
      <c r="G98" s="11"/>
      <c r="H98" s="13"/>
      <c r="I98" s="13"/>
      <c r="J98" s="139"/>
    </row>
    <row r="99" spans="1:10" ht="23.25" customHeight="1">
      <c r="A99" s="12"/>
      <c r="B99" s="141"/>
      <c r="C99" s="142"/>
      <c r="D99" s="143"/>
      <c r="E99" s="143"/>
      <c r="F99" s="143"/>
      <c r="G99" s="38" t="s">
        <v>257</v>
      </c>
      <c r="H99" s="144"/>
      <c r="I99" s="144" t="s">
        <v>14</v>
      </c>
      <c r="J99" s="145">
        <v>3000000</v>
      </c>
    </row>
    <row r="100" spans="1:10" ht="23.25" customHeight="1">
      <c r="A100" s="12"/>
      <c r="B100" s="141"/>
      <c r="C100" s="142"/>
      <c r="D100" s="143"/>
      <c r="E100" s="143"/>
      <c r="F100" s="143"/>
      <c r="G100" s="38"/>
      <c r="H100" s="144" t="s">
        <v>531</v>
      </c>
      <c r="I100" s="144" t="s">
        <v>14</v>
      </c>
      <c r="J100" s="145">
        <v>3000000</v>
      </c>
    </row>
    <row r="101" spans="1:10" ht="23.25" customHeight="1">
      <c r="A101" s="12"/>
      <c r="B101" s="141"/>
      <c r="C101" s="142"/>
      <c r="D101" s="143"/>
      <c r="E101" s="143"/>
      <c r="F101" s="143"/>
      <c r="G101" s="38" t="s">
        <v>256</v>
      </c>
      <c r="H101" s="144"/>
      <c r="I101" s="144" t="s">
        <v>14</v>
      </c>
      <c r="J101" s="145">
        <v>2300000</v>
      </c>
    </row>
    <row r="102" spans="1:10" ht="23.25" customHeight="1">
      <c r="A102" s="12"/>
      <c r="B102" s="141"/>
      <c r="C102" s="142"/>
      <c r="D102" s="143"/>
      <c r="E102" s="143"/>
      <c r="F102" s="143"/>
      <c r="G102" s="38"/>
      <c r="H102" s="144" t="s">
        <v>531</v>
      </c>
      <c r="I102" s="144" t="s">
        <v>14</v>
      </c>
      <c r="J102" s="145">
        <v>2300000</v>
      </c>
    </row>
    <row r="103" spans="1:10" ht="23.25" customHeight="1">
      <c r="A103" s="12"/>
      <c r="B103" s="141"/>
      <c r="C103" s="142"/>
      <c r="D103" s="143"/>
      <c r="E103" s="143"/>
      <c r="F103" s="143"/>
      <c r="G103" s="38" t="s">
        <v>255</v>
      </c>
      <c r="H103" s="144"/>
      <c r="I103" s="144" t="s">
        <v>14</v>
      </c>
      <c r="J103" s="145">
        <v>1500000</v>
      </c>
    </row>
    <row r="104" spans="1:10" ht="23.25" customHeight="1">
      <c r="A104" s="12"/>
      <c r="B104" s="141"/>
      <c r="C104" s="142"/>
      <c r="D104" s="143"/>
      <c r="E104" s="143"/>
      <c r="F104" s="143"/>
      <c r="G104" s="38"/>
      <c r="H104" s="144" t="s">
        <v>529</v>
      </c>
      <c r="I104" s="144" t="s">
        <v>14</v>
      </c>
      <c r="J104" s="145">
        <v>1500000</v>
      </c>
    </row>
    <row r="105" spans="1:10" ht="23.25" customHeight="1">
      <c r="A105" s="12"/>
      <c r="B105" s="38"/>
      <c r="C105" s="140" t="s">
        <v>254</v>
      </c>
      <c r="D105" s="138">
        <v>44750000</v>
      </c>
      <c r="E105" s="138">
        <v>44750000</v>
      </c>
      <c r="F105" s="138">
        <v>44323780</v>
      </c>
      <c r="G105" s="11"/>
      <c r="H105" s="13"/>
      <c r="I105" s="13"/>
      <c r="J105" s="139"/>
    </row>
    <row r="106" spans="1:10" ht="23.25" customHeight="1">
      <c r="A106" s="12"/>
      <c r="B106" s="141"/>
      <c r="C106" s="142"/>
      <c r="D106" s="143"/>
      <c r="E106" s="143"/>
      <c r="F106" s="143"/>
      <c r="G106" s="38" t="s">
        <v>253</v>
      </c>
      <c r="H106" s="144"/>
      <c r="I106" s="144" t="s">
        <v>14</v>
      </c>
      <c r="J106" s="145">
        <v>44323780</v>
      </c>
    </row>
    <row r="107" spans="1:10" ht="23.25" customHeight="1">
      <c r="A107" s="12"/>
      <c r="B107" s="141"/>
      <c r="C107" s="142"/>
      <c r="D107" s="143"/>
      <c r="E107" s="143"/>
      <c r="F107" s="143"/>
      <c r="G107" s="38"/>
      <c r="H107" s="144" t="s">
        <v>537</v>
      </c>
      <c r="I107" s="144" t="s">
        <v>14</v>
      </c>
      <c r="J107" s="145">
        <v>44323780</v>
      </c>
    </row>
    <row r="108" spans="1:10" ht="23.25" customHeight="1">
      <c r="A108" s="12"/>
      <c r="B108" s="38"/>
      <c r="C108" s="140" t="s">
        <v>252</v>
      </c>
      <c r="D108" s="138">
        <v>85411000</v>
      </c>
      <c r="E108" s="138">
        <v>85411000</v>
      </c>
      <c r="F108" s="138">
        <v>82386940</v>
      </c>
      <c r="G108" s="11"/>
      <c r="H108" s="13"/>
      <c r="I108" s="13"/>
      <c r="J108" s="139"/>
    </row>
    <row r="109" spans="1:10" ht="23.25" customHeight="1">
      <c r="A109" s="12"/>
      <c r="B109" s="141"/>
      <c r="C109" s="142"/>
      <c r="D109" s="143"/>
      <c r="E109" s="143"/>
      <c r="F109" s="143"/>
      <c r="G109" s="38" t="s">
        <v>251</v>
      </c>
      <c r="H109" s="144"/>
      <c r="I109" s="144" t="s">
        <v>14</v>
      </c>
      <c r="J109" s="145">
        <v>45000000</v>
      </c>
    </row>
    <row r="110" spans="1:10" ht="23.25" customHeight="1">
      <c r="A110" s="12"/>
      <c r="B110" s="141"/>
      <c r="C110" s="142"/>
      <c r="D110" s="143"/>
      <c r="E110" s="143"/>
      <c r="F110" s="143"/>
      <c r="G110" s="38"/>
      <c r="H110" s="144" t="s">
        <v>529</v>
      </c>
      <c r="I110" s="144" t="s">
        <v>14</v>
      </c>
      <c r="J110" s="145">
        <v>7000000</v>
      </c>
    </row>
    <row r="111" spans="1:10" ht="23.25" customHeight="1">
      <c r="A111" s="12"/>
      <c r="B111" s="141"/>
      <c r="C111" s="142"/>
      <c r="D111" s="143"/>
      <c r="E111" s="143"/>
      <c r="F111" s="143"/>
      <c r="G111" s="38"/>
      <c r="H111" s="144" t="s">
        <v>538</v>
      </c>
      <c r="I111" s="144" t="s">
        <v>14</v>
      </c>
      <c r="J111" s="145">
        <v>27100000</v>
      </c>
    </row>
    <row r="112" spans="1:10" ht="23.25" customHeight="1">
      <c r="A112" s="12"/>
      <c r="B112" s="141"/>
      <c r="C112" s="142"/>
      <c r="D112" s="143"/>
      <c r="E112" s="143"/>
      <c r="F112" s="143"/>
      <c r="G112" s="38"/>
      <c r="H112" s="144" t="s">
        <v>539</v>
      </c>
      <c r="I112" s="144" t="s">
        <v>14</v>
      </c>
      <c r="J112" s="145">
        <v>900000</v>
      </c>
    </row>
    <row r="113" spans="1:10" ht="23.25" customHeight="1">
      <c r="A113" s="12"/>
      <c r="B113" s="141"/>
      <c r="C113" s="142"/>
      <c r="D113" s="143"/>
      <c r="E113" s="143"/>
      <c r="F113" s="143"/>
      <c r="G113" s="38"/>
      <c r="H113" s="144" t="s">
        <v>540</v>
      </c>
      <c r="I113" s="144" t="s">
        <v>14</v>
      </c>
      <c r="J113" s="145">
        <v>10000000</v>
      </c>
    </row>
    <row r="114" spans="1:10" ht="23.25" customHeight="1">
      <c r="A114" s="12"/>
      <c r="B114" s="141"/>
      <c r="C114" s="142"/>
      <c r="D114" s="143"/>
      <c r="E114" s="143"/>
      <c r="F114" s="143"/>
      <c r="G114" s="38" t="s">
        <v>250</v>
      </c>
      <c r="H114" s="144"/>
      <c r="I114" s="144" t="s">
        <v>14</v>
      </c>
      <c r="J114" s="145">
        <v>20000000</v>
      </c>
    </row>
    <row r="115" spans="1:10" ht="23.25" customHeight="1">
      <c r="A115" s="12"/>
      <c r="B115" s="141"/>
      <c r="C115" s="142"/>
      <c r="D115" s="143"/>
      <c r="E115" s="143"/>
      <c r="F115" s="143"/>
      <c r="G115" s="38"/>
      <c r="H115" s="144" t="s">
        <v>531</v>
      </c>
      <c r="I115" s="144" t="s">
        <v>14</v>
      </c>
      <c r="J115" s="145">
        <v>11646000</v>
      </c>
    </row>
    <row r="116" spans="1:10" ht="23.25" customHeight="1">
      <c r="A116" s="12"/>
      <c r="B116" s="141"/>
      <c r="C116" s="142"/>
      <c r="D116" s="143"/>
      <c r="E116" s="143"/>
      <c r="F116" s="143"/>
      <c r="G116" s="38"/>
      <c r="H116" s="144" t="s">
        <v>533</v>
      </c>
      <c r="I116" s="144" t="s">
        <v>14</v>
      </c>
      <c r="J116" s="145">
        <v>8354000</v>
      </c>
    </row>
    <row r="117" spans="1:10" ht="23.25" customHeight="1">
      <c r="A117" s="12"/>
      <c r="B117" s="141"/>
      <c r="C117" s="142"/>
      <c r="D117" s="143"/>
      <c r="E117" s="143"/>
      <c r="F117" s="143"/>
      <c r="G117" s="38" t="s">
        <v>249</v>
      </c>
      <c r="H117" s="144"/>
      <c r="I117" s="144" t="s">
        <v>14</v>
      </c>
      <c r="J117" s="145">
        <v>5686940</v>
      </c>
    </row>
    <row r="118" spans="1:10" ht="23.25" customHeight="1">
      <c r="A118" s="12"/>
      <c r="B118" s="141"/>
      <c r="C118" s="142"/>
      <c r="D118" s="143"/>
      <c r="E118" s="143"/>
      <c r="F118" s="143"/>
      <c r="G118" s="38"/>
      <c r="H118" s="144" t="s">
        <v>531</v>
      </c>
      <c r="I118" s="144" t="s">
        <v>14</v>
      </c>
      <c r="J118" s="145">
        <v>5686940</v>
      </c>
    </row>
    <row r="119" spans="1:10" ht="23.25" customHeight="1">
      <c r="A119" s="12"/>
      <c r="B119" s="141"/>
      <c r="C119" s="142"/>
      <c r="D119" s="143"/>
      <c r="E119" s="143"/>
      <c r="F119" s="143"/>
      <c r="G119" s="38" t="s">
        <v>248</v>
      </c>
      <c r="H119" s="144"/>
      <c r="I119" s="144" t="s">
        <v>14</v>
      </c>
      <c r="J119" s="145">
        <v>11700000</v>
      </c>
    </row>
    <row r="120" spans="1:10" ht="23.25" customHeight="1">
      <c r="A120" s="12"/>
      <c r="B120" s="141"/>
      <c r="C120" s="142"/>
      <c r="D120" s="143"/>
      <c r="E120" s="143"/>
      <c r="F120" s="143"/>
      <c r="G120" s="38"/>
      <c r="H120" s="144" t="s">
        <v>531</v>
      </c>
      <c r="I120" s="144" t="s">
        <v>14</v>
      </c>
      <c r="J120" s="145">
        <v>11700000</v>
      </c>
    </row>
    <row r="121" spans="1:10" ht="23.25" customHeight="1">
      <c r="A121" s="12"/>
      <c r="B121" s="38"/>
      <c r="C121" s="140" t="s">
        <v>247</v>
      </c>
      <c r="D121" s="138">
        <v>3940000</v>
      </c>
      <c r="E121" s="138">
        <v>3940000</v>
      </c>
      <c r="F121" s="138">
        <v>3797000</v>
      </c>
      <c r="G121" s="11"/>
      <c r="H121" s="13"/>
      <c r="I121" s="13"/>
      <c r="J121" s="139"/>
    </row>
    <row r="122" ht="1.5" customHeight="1"/>
    <row r="123" spans="1:10" ht="23.25" customHeight="1">
      <c r="A123" s="12"/>
      <c r="B123" s="141"/>
      <c r="C123" s="142"/>
      <c r="D123" s="143"/>
      <c r="E123" s="143"/>
      <c r="F123" s="143"/>
      <c r="G123" s="38" t="s">
        <v>246</v>
      </c>
      <c r="H123" s="144"/>
      <c r="I123" s="144" t="s">
        <v>14</v>
      </c>
      <c r="J123" s="145">
        <v>1812000</v>
      </c>
    </row>
    <row r="124" spans="1:10" ht="23.25" customHeight="1">
      <c r="A124" s="12"/>
      <c r="B124" s="141"/>
      <c r="C124" s="142"/>
      <c r="D124" s="143"/>
      <c r="E124" s="143"/>
      <c r="F124" s="143"/>
      <c r="G124" s="38"/>
      <c r="H124" s="144" t="s">
        <v>537</v>
      </c>
      <c r="I124" s="144" t="s">
        <v>14</v>
      </c>
      <c r="J124" s="145">
        <v>1812000</v>
      </c>
    </row>
    <row r="125" spans="1:10" ht="23.25" customHeight="1">
      <c r="A125" s="12"/>
      <c r="B125" s="141"/>
      <c r="C125" s="142"/>
      <c r="D125" s="143"/>
      <c r="E125" s="143"/>
      <c r="F125" s="143"/>
      <c r="G125" s="38" t="s">
        <v>541</v>
      </c>
      <c r="H125" s="144"/>
      <c r="I125" s="144" t="s">
        <v>14</v>
      </c>
      <c r="J125" s="145">
        <v>1985000</v>
      </c>
    </row>
    <row r="126" spans="1:10" ht="23.25" customHeight="1">
      <c r="A126" s="12"/>
      <c r="B126" s="141"/>
      <c r="C126" s="142"/>
      <c r="D126" s="143"/>
      <c r="E126" s="143"/>
      <c r="F126" s="143"/>
      <c r="G126" s="38"/>
      <c r="H126" s="144" t="s">
        <v>537</v>
      </c>
      <c r="I126" s="144" t="s">
        <v>14</v>
      </c>
      <c r="J126" s="145">
        <v>1985000</v>
      </c>
    </row>
    <row r="127" spans="1:10" ht="23.25" customHeight="1">
      <c r="A127" s="12"/>
      <c r="B127" s="38"/>
      <c r="C127" s="140" t="s">
        <v>245</v>
      </c>
      <c r="D127" s="138">
        <v>8600000</v>
      </c>
      <c r="E127" s="138">
        <v>8600000</v>
      </c>
      <c r="F127" s="138">
        <v>8600000</v>
      </c>
      <c r="G127" s="11"/>
      <c r="H127" s="13"/>
      <c r="I127" s="13"/>
      <c r="J127" s="139"/>
    </row>
    <row r="128" spans="1:10" ht="23.25" customHeight="1">
      <c r="A128" s="12"/>
      <c r="B128" s="141"/>
      <c r="C128" s="142"/>
      <c r="D128" s="143"/>
      <c r="E128" s="143"/>
      <c r="F128" s="143"/>
      <c r="G128" s="38" t="s">
        <v>244</v>
      </c>
      <c r="H128" s="144"/>
      <c r="I128" s="144" t="s">
        <v>14</v>
      </c>
      <c r="J128" s="145">
        <v>3600000</v>
      </c>
    </row>
    <row r="129" spans="1:10" ht="23.25" customHeight="1">
      <c r="A129" s="12"/>
      <c r="B129" s="141"/>
      <c r="C129" s="142"/>
      <c r="D129" s="143"/>
      <c r="E129" s="143"/>
      <c r="F129" s="143"/>
      <c r="G129" s="38"/>
      <c r="H129" s="144" t="s">
        <v>529</v>
      </c>
      <c r="I129" s="144" t="s">
        <v>14</v>
      </c>
      <c r="J129" s="145">
        <v>3600000</v>
      </c>
    </row>
    <row r="130" spans="1:10" ht="23.25" customHeight="1">
      <c r="A130" s="12"/>
      <c r="B130" s="141"/>
      <c r="C130" s="142"/>
      <c r="D130" s="143"/>
      <c r="E130" s="143"/>
      <c r="F130" s="143"/>
      <c r="G130" s="38" t="s">
        <v>243</v>
      </c>
      <c r="H130" s="144"/>
      <c r="I130" s="144" t="s">
        <v>14</v>
      </c>
      <c r="J130" s="145">
        <v>5000000</v>
      </c>
    </row>
    <row r="131" spans="1:10" ht="23.25" customHeight="1">
      <c r="A131" s="12"/>
      <c r="B131" s="141"/>
      <c r="C131" s="142"/>
      <c r="D131" s="143"/>
      <c r="E131" s="143"/>
      <c r="F131" s="143"/>
      <c r="G131" s="38"/>
      <c r="H131" s="144" t="s">
        <v>529</v>
      </c>
      <c r="I131" s="144" t="s">
        <v>14</v>
      </c>
      <c r="J131" s="145">
        <v>5000000</v>
      </c>
    </row>
    <row r="132" spans="1:10" ht="23.25" customHeight="1">
      <c r="A132" s="12"/>
      <c r="B132" s="38"/>
      <c r="C132" s="140" t="s">
        <v>242</v>
      </c>
      <c r="D132" s="138">
        <v>37244000</v>
      </c>
      <c r="E132" s="138">
        <v>37244000</v>
      </c>
      <c r="F132" s="138">
        <v>36696480</v>
      </c>
      <c r="G132" s="11"/>
      <c r="H132" s="13"/>
      <c r="I132" s="13"/>
      <c r="J132" s="139"/>
    </row>
    <row r="133" spans="1:10" ht="23.25" customHeight="1">
      <c r="A133" s="12"/>
      <c r="B133" s="141"/>
      <c r="C133" s="142"/>
      <c r="D133" s="143"/>
      <c r="E133" s="143"/>
      <c r="F133" s="143"/>
      <c r="G133" s="38" t="s">
        <v>241</v>
      </c>
      <c r="H133" s="144"/>
      <c r="I133" s="144" t="s">
        <v>14</v>
      </c>
      <c r="J133" s="145">
        <v>36696480</v>
      </c>
    </row>
    <row r="134" spans="1:10" ht="23.25" customHeight="1">
      <c r="A134" s="12"/>
      <c r="B134" s="141"/>
      <c r="C134" s="142"/>
      <c r="D134" s="143"/>
      <c r="E134" s="143"/>
      <c r="F134" s="143"/>
      <c r="G134" s="38"/>
      <c r="H134" s="144" t="s">
        <v>537</v>
      </c>
      <c r="I134" s="144" t="s">
        <v>14</v>
      </c>
      <c r="J134" s="145">
        <v>36696480</v>
      </c>
    </row>
    <row r="135" spans="1:10" ht="23.25" customHeight="1">
      <c r="A135" s="38"/>
      <c r="B135" s="11" t="s">
        <v>240</v>
      </c>
      <c r="C135" s="137"/>
      <c r="D135" s="138">
        <v>11477000</v>
      </c>
      <c r="E135" s="138">
        <v>11477000</v>
      </c>
      <c r="F135" s="138">
        <v>11092510</v>
      </c>
      <c r="G135" s="11"/>
      <c r="H135" s="13"/>
      <c r="I135" s="13"/>
      <c r="J135" s="139"/>
    </row>
    <row r="136" spans="1:10" ht="23.25" customHeight="1">
      <c r="A136" s="12"/>
      <c r="B136" s="38"/>
      <c r="C136" s="140" t="s">
        <v>236</v>
      </c>
      <c r="D136" s="138">
        <v>9470000</v>
      </c>
      <c r="E136" s="138">
        <v>9470000</v>
      </c>
      <c r="F136" s="138">
        <v>9468150</v>
      </c>
      <c r="G136" s="11"/>
      <c r="H136" s="13"/>
      <c r="I136" s="13"/>
      <c r="J136" s="139"/>
    </row>
    <row r="137" spans="1:10" ht="23.25" customHeight="1">
      <c r="A137" s="12"/>
      <c r="B137" s="141"/>
      <c r="C137" s="142"/>
      <c r="D137" s="143"/>
      <c r="E137" s="143"/>
      <c r="F137" s="143"/>
      <c r="G137" s="38" t="s">
        <v>236</v>
      </c>
      <c r="H137" s="144"/>
      <c r="I137" s="144" t="s">
        <v>14</v>
      </c>
      <c r="J137" s="145">
        <v>9468150</v>
      </c>
    </row>
    <row r="138" spans="1:10" ht="23.25" customHeight="1">
      <c r="A138" s="12"/>
      <c r="B138" s="141"/>
      <c r="C138" s="142"/>
      <c r="D138" s="143"/>
      <c r="E138" s="143"/>
      <c r="F138" s="143"/>
      <c r="G138" s="38"/>
      <c r="H138" s="144" t="s">
        <v>531</v>
      </c>
      <c r="I138" s="144" t="s">
        <v>14</v>
      </c>
      <c r="J138" s="145">
        <v>9468150</v>
      </c>
    </row>
    <row r="139" spans="1:10" ht="23.25" customHeight="1">
      <c r="A139" s="12"/>
      <c r="B139" s="38"/>
      <c r="C139" s="140" t="s">
        <v>239</v>
      </c>
      <c r="D139" s="138">
        <v>854000</v>
      </c>
      <c r="E139" s="138">
        <v>854000</v>
      </c>
      <c r="F139" s="138">
        <v>565360</v>
      </c>
      <c r="G139" s="11"/>
      <c r="H139" s="13"/>
      <c r="I139" s="13"/>
      <c r="J139" s="139"/>
    </row>
    <row r="140" spans="1:10" ht="23.25" customHeight="1">
      <c r="A140" s="12"/>
      <c r="B140" s="141"/>
      <c r="C140" s="142"/>
      <c r="D140" s="143"/>
      <c r="E140" s="143"/>
      <c r="F140" s="143"/>
      <c r="G140" s="38" t="s">
        <v>238</v>
      </c>
      <c r="H140" s="144"/>
      <c r="I140" s="144" t="s">
        <v>14</v>
      </c>
      <c r="J140" s="145">
        <v>565360</v>
      </c>
    </row>
    <row r="141" spans="1:10" ht="23.25" customHeight="1">
      <c r="A141" s="12"/>
      <c r="B141" s="141"/>
      <c r="C141" s="142"/>
      <c r="D141" s="143"/>
      <c r="E141" s="143"/>
      <c r="F141" s="143"/>
      <c r="G141" s="38"/>
      <c r="H141" s="144" t="s">
        <v>531</v>
      </c>
      <c r="I141" s="144" t="s">
        <v>14</v>
      </c>
      <c r="J141" s="145">
        <v>565360</v>
      </c>
    </row>
    <row r="142" spans="1:10" ht="23.25" customHeight="1">
      <c r="A142" s="12"/>
      <c r="B142" s="38"/>
      <c r="C142" s="140" t="s">
        <v>237</v>
      </c>
      <c r="D142" s="138">
        <v>1153000</v>
      </c>
      <c r="E142" s="138">
        <v>1153000</v>
      </c>
      <c r="F142" s="138">
        <v>1059000</v>
      </c>
      <c r="G142" s="11"/>
      <c r="H142" s="13"/>
      <c r="I142" s="13"/>
      <c r="J142" s="139"/>
    </row>
    <row r="143" spans="1:10" ht="23.25" customHeight="1">
      <c r="A143" s="12"/>
      <c r="B143" s="141"/>
      <c r="C143" s="142"/>
      <c r="D143" s="143"/>
      <c r="E143" s="143"/>
      <c r="F143" s="143"/>
      <c r="G143" s="38" t="s">
        <v>236</v>
      </c>
      <c r="H143" s="144"/>
      <c r="I143" s="144" t="s">
        <v>14</v>
      </c>
      <c r="J143" s="145">
        <v>1059000</v>
      </c>
    </row>
    <row r="144" spans="1:10" ht="23.25" customHeight="1">
      <c r="A144" s="12"/>
      <c r="B144" s="141"/>
      <c r="C144" s="142"/>
      <c r="D144" s="143"/>
      <c r="E144" s="143"/>
      <c r="F144" s="143"/>
      <c r="G144" s="38"/>
      <c r="H144" s="144" t="s">
        <v>531</v>
      </c>
      <c r="I144" s="144" t="s">
        <v>14</v>
      </c>
      <c r="J144" s="145">
        <v>1059000</v>
      </c>
    </row>
    <row r="145" spans="1:10" ht="23.25" customHeight="1">
      <c r="A145" s="11" t="s">
        <v>235</v>
      </c>
      <c r="B145" s="13"/>
      <c r="C145" s="137"/>
      <c r="D145" s="138">
        <v>404144000</v>
      </c>
      <c r="E145" s="138">
        <v>404144000</v>
      </c>
      <c r="F145" s="138">
        <v>372126170</v>
      </c>
      <c r="G145" s="11"/>
      <c r="H145" s="13"/>
      <c r="I145" s="13"/>
      <c r="J145" s="139"/>
    </row>
    <row r="146" spans="1:10" ht="23.25" customHeight="1">
      <c r="A146" s="38"/>
      <c r="B146" s="11" t="s">
        <v>234</v>
      </c>
      <c r="C146" s="137"/>
      <c r="D146" s="138">
        <v>195190000</v>
      </c>
      <c r="E146" s="138">
        <v>195190000</v>
      </c>
      <c r="F146" s="138">
        <v>174461300</v>
      </c>
      <c r="G146" s="11"/>
      <c r="H146" s="13"/>
      <c r="I146" s="13"/>
      <c r="J146" s="139"/>
    </row>
    <row r="147" spans="1:10" ht="23.25" customHeight="1">
      <c r="A147" s="12"/>
      <c r="B147" s="38"/>
      <c r="C147" s="140" t="s">
        <v>233</v>
      </c>
      <c r="D147" s="138">
        <v>4245000</v>
      </c>
      <c r="E147" s="138">
        <v>4245000</v>
      </c>
      <c r="F147" s="138">
        <v>4125000</v>
      </c>
      <c r="G147" s="11"/>
      <c r="H147" s="13"/>
      <c r="I147" s="13"/>
      <c r="J147" s="139"/>
    </row>
    <row r="148" spans="1:10" ht="23.25" customHeight="1">
      <c r="A148" s="12"/>
      <c r="B148" s="141"/>
      <c r="C148" s="142"/>
      <c r="D148" s="143"/>
      <c r="E148" s="143"/>
      <c r="F148" s="143"/>
      <c r="G148" s="38" t="s">
        <v>233</v>
      </c>
      <c r="H148" s="144"/>
      <c r="I148" s="144" t="s">
        <v>14</v>
      </c>
      <c r="J148" s="145">
        <v>4125000</v>
      </c>
    </row>
    <row r="149" spans="1:10" ht="23.25" customHeight="1">
      <c r="A149" s="12"/>
      <c r="B149" s="141"/>
      <c r="C149" s="142"/>
      <c r="D149" s="143"/>
      <c r="E149" s="143"/>
      <c r="F149" s="143"/>
      <c r="G149" s="38"/>
      <c r="H149" s="144" t="s">
        <v>531</v>
      </c>
      <c r="I149" s="144" t="s">
        <v>14</v>
      </c>
      <c r="J149" s="145">
        <v>4125000</v>
      </c>
    </row>
    <row r="150" spans="1:10" ht="23.25" customHeight="1">
      <c r="A150" s="12"/>
      <c r="B150" s="38"/>
      <c r="C150" s="140" t="s">
        <v>232</v>
      </c>
      <c r="D150" s="138">
        <v>1660000</v>
      </c>
      <c r="E150" s="138">
        <v>1660000</v>
      </c>
      <c r="F150" s="138">
        <v>809270</v>
      </c>
      <c r="G150" s="11"/>
      <c r="H150" s="13"/>
      <c r="I150" s="13"/>
      <c r="J150" s="139"/>
    </row>
    <row r="151" ht="1.5" customHeight="1"/>
    <row r="152" spans="1:10" ht="23.25" customHeight="1">
      <c r="A152" s="12"/>
      <c r="B152" s="141"/>
      <c r="C152" s="142"/>
      <c r="D152" s="143"/>
      <c r="E152" s="143"/>
      <c r="F152" s="143"/>
      <c r="G152" s="38" t="s">
        <v>231</v>
      </c>
      <c r="H152" s="144"/>
      <c r="I152" s="144" t="s">
        <v>14</v>
      </c>
      <c r="J152" s="145">
        <v>809270</v>
      </c>
    </row>
    <row r="153" spans="1:10" ht="23.25" customHeight="1">
      <c r="A153" s="12"/>
      <c r="B153" s="141"/>
      <c r="C153" s="142"/>
      <c r="D153" s="143"/>
      <c r="E153" s="143"/>
      <c r="F153" s="143"/>
      <c r="G153" s="38"/>
      <c r="H153" s="144" t="s">
        <v>531</v>
      </c>
      <c r="I153" s="144" t="s">
        <v>14</v>
      </c>
      <c r="J153" s="145">
        <v>809270</v>
      </c>
    </row>
    <row r="154" spans="1:10" ht="23.25" customHeight="1">
      <c r="A154" s="12"/>
      <c r="B154" s="38"/>
      <c r="C154" s="140" t="s">
        <v>230</v>
      </c>
      <c r="D154" s="138">
        <v>55017000</v>
      </c>
      <c r="E154" s="138">
        <v>55017000</v>
      </c>
      <c r="F154" s="138">
        <v>53415730</v>
      </c>
      <c r="G154" s="11"/>
      <c r="H154" s="13"/>
      <c r="I154" s="13"/>
      <c r="J154" s="139"/>
    </row>
    <row r="155" spans="1:10" ht="23.25" customHeight="1">
      <c r="A155" s="12"/>
      <c r="B155" s="141"/>
      <c r="C155" s="142"/>
      <c r="D155" s="143"/>
      <c r="E155" s="143"/>
      <c r="F155" s="143"/>
      <c r="G155" s="38" t="s">
        <v>542</v>
      </c>
      <c r="H155" s="144"/>
      <c r="I155" s="144" t="s">
        <v>14</v>
      </c>
      <c r="J155" s="145">
        <v>70000</v>
      </c>
    </row>
    <row r="156" spans="1:10" ht="23.25" customHeight="1">
      <c r="A156" s="12"/>
      <c r="B156" s="141"/>
      <c r="C156" s="142"/>
      <c r="D156" s="143"/>
      <c r="E156" s="143"/>
      <c r="F156" s="143"/>
      <c r="G156" s="38"/>
      <c r="H156" s="144" t="s">
        <v>531</v>
      </c>
      <c r="I156" s="144" t="s">
        <v>14</v>
      </c>
      <c r="J156" s="145">
        <v>70000</v>
      </c>
    </row>
    <row r="157" spans="1:10" ht="23.25" customHeight="1">
      <c r="A157" s="12"/>
      <c r="B157" s="141"/>
      <c r="C157" s="142"/>
      <c r="D157" s="143"/>
      <c r="E157" s="143"/>
      <c r="F157" s="143"/>
      <c r="G157" s="38" t="s">
        <v>543</v>
      </c>
      <c r="H157" s="144"/>
      <c r="I157" s="144" t="s">
        <v>14</v>
      </c>
      <c r="J157" s="145">
        <v>3160240</v>
      </c>
    </row>
    <row r="158" spans="1:10" ht="23.25" customHeight="1">
      <c r="A158" s="12"/>
      <c r="B158" s="141"/>
      <c r="C158" s="142"/>
      <c r="D158" s="143"/>
      <c r="E158" s="143"/>
      <c r="F158" s="143"/>
      <c r="G158" s="38"/>
      <c r="H158" s="144" t="s">
        <v>531</v>
      </c>
      <c r="I158" s="144" t="s">
        <v>14</v>
      </c>
      <c r="J158" s="145">
        <v>3160240</v>
      </c>
    </row>
    <row r="159" spans="1:10" ht="23.25" customHeight="1">
      <c r="A159" s="12"/>
      <c r="B159" s="141"/>
      <c r="C159" s="142"/>
      <c r="D159" s="143"/>
      <c r="E159" s="143"/>
      <c r="F159" s="143"/>
      <c r="G159" s="38" t="s">
        <v>544</v>
      </c>
      <c r="H159" s="144"/>
      <c r="I159" s="144" t="s">
        <v>14</v>
      </c>
      <c r="J159" s="145">
        <v>32358110</v>
      </c>
    </row>
    <row r="160" spans="1:10" ht="23.25" customHeight="1">
      <c r="A160" s="12"/>
      <c r="B160" s="141"/>
      <c r="C160" s="142"/>
      <c r="D160" s="143"/>
      <c r="E160" s="143"/>
      <c r="F160" s="143"/>
      <c r="G160" s="38"/>
      <c r="H160" s="144" t="s">
        <v>531</v>
      </c>
      <c r="I160" s="144" t="s">
        <v>14</v>
      </c>
      <c r="J160" s="145">
        <v>32358110</v>
      </c>
    </row>
    <row r="161" spans="1:10" ht="23.25" customHeight="1">
      <c r="A161" s="12"/>
      <c r="B161" s="141"/>
      <c r="C161" s="142"/>
      <c r="D161" s="143"/>
      <c r="E161" s="143"/>
      <c r="F161" s="143"/>
      <c r="G161" s="38" t="s">
        <v>229</v>
      </c>
      <c r="H161" s="144"/>
      <c r="I161" s="144" t="s">
        <v>14</v>
      </c>
      <c r="J161" s="145">
        <v>14542380</v>
      </c>
    </row>
    <row r="162" spans="1:10" ht="23.25" customHeight="1">
      <c r="A162" s="12"/>
      <c r="B162" s="141"/>
      <c r="C162" s="142"/>
      <c r="D162" s="143"/>
      <c r="E162" s="143"/>
      <c r="F162" s="143"/>
      <c r="G162" s="38"/>
      <c r="H162" s="144" t="s">
        <v>529</v>
      </c>
      <c r="I162" s="144" t="s">
        <v>14</v>
      </c>
      <c r="J162" s="145">
        <v>12203000</v>
      </c>
    </row>
    <row r="163" spans="1:10" ht="23.25" customHeight="1">
      <c r="A163" s="12"/>
      <c r="B163" s="141"/>
      <c r="C163" s="142"/>
      <c r="D163" s="143"/>
      <c r="E163" s="143"/>
      <c r="F163" s="143"/>
      <c r="G163" s="38"/>
      <c r="H163" s="144" t="s">
        <v>530</v>
      </c>
      <c r="I163" s="144" t="s">
        <v>14</v>
      </c>
      <c r="J163" s="145">
        <v>2339380</v>
      </c>
    </row>
    <row r="164" spans="1:10" ht="23.25" customHeight="1">
      <c r="A164" s="12"/>
      <c r="B164" s="141"/>
      <c r="C164" s="142"/>
      <c r="D164" s="143"/>
      <c r="E164" s="143"/>
      <c r="F164" s="143"/>
      <c r="G164" s="38" t="s">
        <v>228</v>
      </c>
      <c r="H164" s="144"/>
      <c r="I164" s="144" t="s">
        <v>14</v>
      </c>
      <c r="J164" s="145">
        <v>735000</v>
      </c>
    </row>
    <row r="165" spans="1:10" ht="23.25" customHeight="1">
      <c r="A165" s="12"/>
      <c r="B165" s="141"/>
      <c r="C165" s="142"/>
      <c r="D165" s="143"/>
      <c r="E165" s="143"/>
      <c r="F165" s="143"/>
      <c r="G165" s="38"/>
      <c r="H165" s="144" t="s">
        <v>531</v>
      </c>
      <c r="I165" s="144" t="s">
        <v>14</v>
      </c>
      <c r="J165" s="145">
        <v>735000</v>
      </c>
    </row>
    <row r="166" spans="1:10" ht="23.25" customHeight="1">
      <c r="A166" s="12"/>
      <c r="B166" s="141"/>
      <c r="C166" s="142"/>
      <c r="D166" s="143"/>
      <c r="E166" s="143"/>
      <c r="F166" s="143"/>
      <c r="G166" s="38" t="s">
        <v>227</v>
      </c>
      <c r="H166" s="144"/>
      <c r="I166" s="144" t="s">
        <v>14</v>
      </c>
      <c r="J166" s="145">
        <v>1470000</v>
      </c>
    </row>
    <row r="167" spans="1:10" ht="23.25" customHeight="1">
      <c r="A167" s="12"/>
      <c r="B167" s="141"/>
      <c r="C167" s="142"/>
      <c r="D167" s="143"/>
      <c r="E167" s="143"/>
      <c r="F167" s="143"/>
      <c r="G167" s="38"/>
      <c r="H167" s="144" t="s">
        <v>531</v>
      </c>
      <c r="I167" s="144" t="s">
        <v>14</v>
      </c>
      <c r="J167" s="145">
        <v>1470000</v>
      </c>
    </row>
    <row r="168" spans="1:10" ht="23.25" customHeight="1">
      <c r="A168" s="12"/>
      <c r="B168" s="141"/>
      <c r="C168" s="142"/>
      <c r="D168" s="143"/>
      <c r="E168" s="143"/>
      <c r="F168" s="143"/>
      <c r="G168" s="38" t="s">
        <v>545</v>
      </c>
      <c r="H168" s="144"/>
      <c r="I168" s="144" t="s">
        <v>14</v>
      </c>
      <c r="J168" s="145">
        <v>1080000</v>
      </c>
    </row>
    <row r="169" spans="1:10" ht="23.25" customHeight="1">
      <c r="A169" s="12"/>
      <c r="B169" s="141"/>
      <c r="C169" s="142"/>
      <c r="D169" s="143"/>
      <c r="E169" s="143"/>
      <c r="F169" s="143"/>
      <c r="G169" s="38"/>
      <c r="H169" s="144" t="s">
        <v>531</v>
      </c>
      <c r="I169" s="144" t="s">
        <v>14</v>
      </c>
      <c r="J169" s="145">
        <v>1080000</v>
      </c>
    </row>
    <row r="170" spans="1:10" ht="23.25" customHeight="1">
      <c r="A170" s="12"/>
      <c r="B170" s="38"/>
      <c r="C170" s="140" t="s">
        <v>226</v>
      </c>
      <c r="D170" s="138">
        <v>2700000</v>
      </c>
      <c r="E170" s="138">
        <v>2700000</v>
      </c>
      <c r="F170" s="138">
        <v>2700000</v>
      </c>
      <c r="G170" s="11"/>
      <c r="H170" s="13"/>
      <c r="I170" s="13"/>
      <c r="J170" s="139"/>
    </row>
    <row r="171" spans="1:10" ht="23.25" customHeight="1">
      <c r="A171" s="12"/>
      <c r="B171" s="141"/>
      <c r="C171" s="142"/>
      <c r="D171" s="143"/>
      <c r="E171" s="143"/>
      <c r="F171" s="143"/>
      <c r="G171" s="38" t="s">
        <v>225</v>
      </c>
      <c r="H171" s="144"/>
      <c r="I171" s="144" t="s">
        <v>14</v>
      </c>
      <c r="J171" s="145">
        <v>2700000</v>
      </c>
    </row>
    <row r="172" spans="1:10" ht="23.25" customHeight="1">
      <c r="A172" s="12"/>
      <c r="B172" s="141"/>
      <c r="C172" s="142"/>
      <c r="D172" s="143"/>
      <c r="E172" s="143"/>
      <c r="F172" s="143"/>
      <c r="G172" s="38"/>
      <c r="H172" s="144" t="s">
        <v>531</v>
      </c>
      <c r="I172" s="144" t="s">
        <v>14</v>
      </c>
      <c r="J172" s="145">
        <v>2500000</v>
      </c>
    </row>
    <row r="173" spans="1:10" ht="23.25" customHeight="1">
      <c r="A173" s="12"/>
      <c r="B173" s="141"/>
      <c r="C173" s="142"/>
      <c r="D173" s="143"/>
      <c r="E173" s="143"/>
      <c r="F173" s="143"/>
      <c r="G173" s="38"/>
      <c r="H173" s="144" t="s">
        <v>533</v>
      </c>
      <c r="I173" s="144" t="s">
        <v>14</v>
      </c>
      <c r="J173" s="145">
        <v>200000</v>
      </c>
    </row>
    <row r="174" spans="1:10" ht="23.25" customHeight="1">
      <c r="A174" s="12"/>
      <c r="B174" s="38"/>
      <c r="C174" s="140" t="s">
        <v>224</v>
      </c>
      <c r="D174" s="138">
        <v>480000</v>
      </c>
      <c r="E174" s="138">
        <v>480000</v>
      </c>
      <c r="F174" s="138">
        <v>0</v>
      </c>
      <c r="G174" s="11"/>
      <c r="H174" s="13"/>
      <c r="I174" s="13"/>
      <c r="J174" s="139"/>
    </row>
    <row r="175" spans="1:10" ht="23.25" customHeight="1">
      <c r="A175" s="12"/>
      <c r="B175" s="38"/>
      <c r="C175" s="140" t="s">
        <v>223</v>
      </c>
      <c r="D175" s="138">
        <v>3700000</v>
      </c>
      <c r="E175" s="138">
        <v>3700000</v>
      </c>
      <c r="F175" s="138">
        <v>2895000</v>
      </c>
      <c r="G175" s="11"/>
      <c r="H175" s="13"/>
      <c r="I175" s="13"/>
      <c r="J175" s="139"/>
    </row>
    <row r="176" spans="1:10" ht="23.25" customHeight="1">
      <c r="A176" s="12"/>
      <c r="B176" s="141"/>
      <c r="C176" s="142"/>
      <c r="D176" s="143"/>
      <c r="E176" s="143"/>
      <c r="F176" s="143"/>
      <c r="G176" s="38" t="s">
        <v>546</v>
      </c>
      <c r="H176" s="144"/>
      <c r="I176" s="144" t="s">
        <v>14</v>
      </c>
      <c r="J176" s="145">
        <v>2895000</v>
      </c>
    </row>
    <row r="177" spans="1:10" ht="23.25" customHeight="1">
      <c r="A177" s="12"/>
      <c r="B177" s="141"/>
      <c r="C177" s="142"/>
      <c r="D177" s="143"/>
      <c r="E177" s="143"/>
      <c r="F177" s="143"/>
      <c r="G177" s="38"/>
      <c r="H177" s="144" t="s">
        <v>531</v>
      </c>
      <c r="I177" s="144" t="s">
        <v>14</v>
      </c>
      <c r="J177" s="145">
        <v>2895000</v>
      </c>
    </row>
    <row r="178" spans="1:10" ht="23.25" customHeight="1">
      <c r="A178" s="12"/>
      <c r="B178" s="38"/>
      <c r="C178" s="140" t="s">
        <v>222</v>
      </c>
      <c r="D178" s="138">
        <v>59908000</v>
      </c>
      <c r="E178" s="138">
        <v>59908000</v>
      </c>
      <c r="F178" s="138">
        <v>45025270</v>
      </c>
      <c r="G178" s="11"/>
      <c r="H178" s="13"/>
      <c r="I178" s="13"/>
      <c r="J178" s="139"/>
    </row>
    <row r="179" spans="1:10" ht="23.25" customHeight="1">
      <c r="A179" s="12"/>
      <c r="B179" s="141"/>
      <c r="C179" s="142"/>
      <c r="D179" s="143"/>
      <c r="E179" s="143"/>
      <c r="F179" s="143"/>
      <c r="G179" s="38" t="s">
        <v>221</v>
      </c>
      <c r="H179" s="144"/>
      <c r="I179" s="144" t="s">
        <v>14</v>
      </c>
      <c r="J179" s="145">
        <v>34009880</v>
      </c>
    </row>
    <row r="180" ht="1.5" customHeight="1"/>
    <row r="181" spans="1:10" ht="23.25" customHeight="1">
      <c r="A181" s="12"/>
      <c r="B181" s="141"/>
      <c r="C181" s="142"/>
      <c r="D181" s="143"/>
      <c r="E181" s="143"/>
      <c r="F181" s="143"/>
      <c r="G181" s="38"/>
      <c r="H181" s="144" t="s">
        <v>529</v>
      </c>
      <c r="I181" s="144" t="s">
        <v>14</v>
      </c>
      <c r="J181" s="145">
        <v>29996840</v>
      </c>
    </row>
    <row r="182" spans="1:10" ht="23.25" customHeight="1">
      <c r="A182" s="12"/>
      <c r="B182" s="141"/>
      <c r="C182" s="142"/>
      <c r="D182" s="143"/>
      <c r="E182" s="143"/>
      <c r="F182" s="143"/>
      <c r="G182" s="38"/>
      <c r="H182" s="144" t="s">
        <v>530</v>
      </c>
      <c r="I182" s="144" t="s">
        <v>14</v>
      </c>
      <c r="J182" s="145">
        <v>4013040</v>
      </c>
    </row>
    <row r="183" spans="1:10" ht="23.25" customHeight="1">
      <c r="A183" s="12"/>
      <c r="B183" s="141"/>
      <c r="C183" s="142"/>
      <c r="D183" s="143"/>
      <c r="E183" s="143"/>
      <c r="F183" s="143"/>
      <c r="G183" s="38" t="s">
        <v>220</v>
      </c>
      <c r="H183" s="144"/>
      <c r="I183" s="144" t="s">
        <v>14</v>
      </c>
      <c r="J183" s="145">
        <v>11015390</v>
      </c>
    </row>
    <row r="184" spans="1:10" ht="23.25" customHeight="1">
      <c r="A184" s="12"/>
      <c r="B184" s="141"/>
      <c r="C184" s="142"/>
      <c r="D184" s="143"/>
      <c r="E184" s="143"/>
      <c r="F184" s="143"/>
      <c r="G184" s="38"/>
      <c r="H184" s="144" t="s">
        <v>531</v>
      </c>
      <c r="I184" s="144" t="s">
        <v>14</v>
      </c>
      <c r="J184" s="145">
        <v>999850</v>
      </c>
    </row>
    <row r="185" spans="1:10" ht="23.25" customHeight="1">
      <c r="A185" s="12"/>
      <c r="B185" s="141"/>
      <c r="C185" s="142"/>
      <c r="D185" s="143"/>
      <c r="E185" s="143"/>
      <c r="F185" s="143"/>
      <c r="G185" s="38"/>
      <c r="H185" s="144" t="s">
        <v>547</v>
      </c>
      <c r="I185" s="144" t="s">
        <v>14</v>
      </c>
      <c r="J185" s="145">
        <v>10015540</v>
      </c>
    </row>
    <row r="186" spans="1:10" ht="23.25" customHeight="1">
      <c r="A186" s="12"/>
      <c r="B186" s="38"/>
      <c r="C186" s="140" t="s">
        <v>219</v>
      </c>
      <c r="D186" s="138">
        <v>5691000</v>
      </c>
      <c r="E186" s="138">
        <v>5691000</v>
      </c>
      <c r="F186" s="138">
        <v>5111660</v>
      </c>
      <c r="G186" s="11"/>
      <c r="H186" s="13"/>
      <c r="I186" s="13"/>
      <c r="J186" s="139"/>
    </row>
    <row r="187" spans="1:10" ht="23.25" customHeight="1">
      <c r="A187" s="12"/>
      <c r="B187" s="141"/>
      <c r="C187" s="142"/>
      <c r="D187" s="143"/>
      <c r="E187" s="143"/>
      <c r="F187" s="143"/>
      <c r="G187" s="38" t="s">
        <v>218</v>
      </c>
      <c r="H187" s="144"/>
      <c r="I187" s="144" t="s">
        <v>14</v>
      </c>
      <c r="J187" s="145">
        <v>5111660</v>
      </c>
    </row>
    <row r="188" spans="1:10" ht="23.25" customHeight="1">
      <c r="A188" s="12"/>
      <c r="B188" s="141"/>
      <c r="C188" s="142"/>
      <c r="D188" s="143"/>
      <c r="E188" s="143"/>
      <c r="F188" s="143"/>
      <c r="G188" s="38"/>
      <c r="H188" s="144" t="s">
        <v>531</v>
      </c>
      <c r="I188" s="144" t="s">
        <v>14</v>
      </c>
      <c r="J188" s="145">
        <v>2811660</v>
      </c>
    </row>
    <row r="189" spans="1:10" ht="23.25" customHeight="1">
      <c r="A189" s="12"/>
      <c r="B189" s="141"/>
      <c r="C189" s="142"/>
      <c r="D189" s="143"/>
      <c r="E189" s="143"/>
      <c r="F189" s="143"/>
      <c r="G189" s="38"/>
      <c r="H189" s="144" t="s">
        <v>533</v>
      </c>
      <c r="I189" s="144" t="s">
        <v>14</v>
      </c>
      <c r="J189" s="145">
        <v>2300000</v>
      </c>
    </row>
    <row r="190" spans="1:10" ht="23.25" customHeight="1">
      <c r="A190" s="12"/>
      <c r="B190" s="38"/>
      <c r="C190" s="140" t="s">
        <v>217</v>
      </c>
      <c r="D190" s="138">
        <v>1050000</v>
      </c>
      <c r="E190" s="138">
        <v>1050000</v>
      </c>
      <c r="F190" s="138">
        <v>1050000</v>
      </c>
      <c r="G190" s="11"/>
      <c r="H190" s="13"/>
      <c r="I190" s="13"/>
      <c r="J190" s="139"/>
    </row>
    <row r="191" spans="1:10" ht="23.25" customHeight="1">
      <c r="A191" s="12"/>
      <c r="B191" s="141"/>
      <c r="C191" s="142"/>
      <c r="D191" s="143"/>
      <c r="E191" s="143"/>
      <c r="F191" s="143"/>
      <c r="G191" s="38" t="s">
        <v>216</v>
      </c>
      <c r="H191" s="144"/>
      <c r="I191" s="144" t="s">
        <v>14</v>
      </c>
      <c r="J191" s="145">
        <v>1050000</v>
      </c>
    </row>
    <row r="192" spans="1:10" ht="23.25" customHeight="1">
      <c r="A192" s="12"/>
      <c r="B192" s="141"/>
      <c r="C192" s="142"/>
      <c r="D192" s="143"/>
      <c r="E192" s="143"/>
      <c r="F192" s="143"/>
      <c r="G192" s="38"/>
      <c r="H192" s="144" t="s">
        <v>531</v>
      </c>
      <c r="I192" s="144" t="s">
        <v>14</v>
      </c>
      <c r="J192" s="145">
        <v>1050000</v>
      </c>
    </row>
    <row r="193" spans="1:10" ht="23.25" customHeight="1">
      <c r="A193" s="12"/>
      <c r="B193" s="38"/>
      <c r="C193" s="140" t="s">
        <v>215</v>
      </c>
      <c r="D193" s="138">
        <v>8596000</v>
      </c>
      <c r="E193" s="138">
        <v>8596000</v>
      </c>
      <c r="F193" s="138">
        <v>8060720</v>
      </c>
      <c r="G193" s="11"/>
      <c r="H193" s="13"/>
      <c r="I193" s="13"/>
      <c r="J193" s="139"/>
    </row>
    <row r="194" spans="1:10" ht="23.25" customHeight="1">
      <c r="A194" s="12"/>
      <c r="B194" s="141"/>
      <c r="C194" s="142"/>
      <c r="D194" s="143"/>
      <c r="E194" s="143"/>
      <c r="F194" s="143"/>
      <c r="G194" s="38" t="s">
        <v>214</v>
      </c>
      <c r="H194" s="144"/>
      <c r="I194" s="144" t="s">
        <v>14</v>
      </c>
      <c r="J194" s="145">
        <v>5090360</v>
      </c>
    </row>
    <row r="195" spans="1:10" ht="23.25" customHeight="1">
      <c r="A195" s="12"/>
      <c r="B195" s="141"/>
      <c r="C195" s="142"/>
      <c r="D195" s="143"/>
      <c r="E195" s="143"/>
      <c r="F195" s="143"/>
      <c r="G195" s="38"/>
      <c r="H195" s="144" t="s">
        <v>532</v>
      </c>
      <c r="I195" s="144" t="s">
        <v>14</v>
      </c>
      <c r="J195" s="145">
        <v>5090360</v>
      </c>
    </row>
    <row r="196" spans="1:10" ht="23.25" customHeight="1">
      <c r="A196" s="12"/>
      <c r="B196" s="141"/>
      <c r="C196" s="142"/>
      <c r="D196" s="143"/>
      <c r="E196" s="143"/>
      <c r="F196" s="143"/>
      <c r="G196" s="38" t="s">
        <v>213</v>
      </c>
      <c r="H196" s="144"/>
      <c r="I196" s="144" t="s">
        <v>14</v>
      </c>
      <c r="J196" s="145">
        <v>2970360</v>
      </c>
    </row>
    <row r="197" spans="1:10" ht="23.25" customHeight="1">
      <c r="A197" s="12"/>
      <c r="B197" s="141"/>
      <c r="C197" s="142"/>
      <c r="D197" s="143"/>
      <c r="E197" s="143"/>
      <c r="F197" s="143"/>
      <c r="G197" s="38"/>
      <c r="H197" s="144" t="s">
        <v>531</v>
      </c>
      <c r="I197" s="144" t="s">
        <v>14</v>
      </c>
      <c r="J197" s="145">
        <v>2970360</v>
      </c>
    </row>
    <row r="198" spans="1:10" ht="23.25" customHeight="1">
      <c r="A198" s="12"/>
      <c r="B198" s="38"/>
      <c r="C198" s="140" t="s">
        <v>212</v>
      </c>
      <c r="D198" s="138">
        <v>400000</v>
      </c>
      <c r="E198" s="138">
        <v>400000</v>
      </c>
      <c r="F198" s="138">
        <v>388960</v>
      </c>
      <c r="G198" s="11"/>
      <c r="H198" s="13"/>
      <c r="I198" s="13"/>
      <c r="J198" s="139"/>
    </row>
    <row r="199" spans="1:10" ht="23.25" customHeight="1">
      <c r="A199" s="12"/>
      <c r="B199" s="141"/>
      <c r="C199" s="142"/>
      <c r="D199" s="143"/>
      <c r="E199" s="143"/>
      <c r="F199" s="143"/>
      <c r="G199" s="38" t="s">
        <v>211</v>
      </c>
      <c r="H199" s="144"/>
      <c r="I199" s="144" t="s">
        <v>14</v>
      </c>
      <c r="J199" s="145">
        <v>388960</v>
      </c>
    </row>
    <row r="200" spans="1:10" ht="23.25" customHeight="1">
      <c r="A200" s="12"/>
      <c r="B200" s="141"/>
      <c r="C200" s="142"/>
      <c r="D200" s="143"/>
      <c r="E200" s="143"/>
      <c r="F200" s="143"/>
      <c r="G200" s="38"/>
      <c r="H200" s="144" t="s">
        <v>531</v>
      </c>
      <c r="I200" s="144" t="s">
        <v>14</v>
      </c>
      <c r="J200" s="145">
        <v>388960</v>
      </c>
    </row>
    <row r="201" spans="1:10" ht="23.25" customHeight="1">
      <c r="A201" s="12"/>
      <c r="B201" s="38"/>
      <c r="C201" s="140" t="s">
        <v>210</v>
      </c>
      <c r="D201" s="138">
        <v>4378000</v>
      </c>
      <c r="E201" s="138">
        <v>4378000</v>
      </c>
      <c r="F201" s="138">
        <v>4373910</v>
      </c>
      <c r="G201" s="11"/>
      <c r="H201" s="13"/>
      <c r="I201" s="13"/>
      <c r="J201" s="139"/>
    </row>
    <row r="202" spans="1:10" ht="23.25" customHeight="1">
      <c r="A202" s="12"/>
      <c r="B202" s="141"/>
      <c r="C202" s="142"/>
      <c r="D202" s="143"/>
      <c r="E202" s="143"/>
      <c r="F202" s="143"/>
      <c r="G202" s="38" t="s">
        <v>209</v>
      </c>
      <c r="H202" s="144"/>
      <c r="I202" s="144" t="s">
        <v>14</v>
      </c>
      <c r="J202" s="145">
        <v>2220000</v>
      </c>
    </row>
    <row r="203" spans="1:10" ht="23.25" customHeight="1">
      <c r="A203" s="12"/>
      <c r="B203" s="141"/>
      <c r="C203" s="142"/>
      <c r="D203" s="143"/>
      <c r="E203" s="143"/>
      <c r="F203" s="143"/>
      <c r="G203" s="38"/>
      <c r="H203" s="144" t="s">
        <v>531</v>
      </c>
      <c r="I203" s="144" t="s">
        <v>14</v>
      </c>
      <c r="J203" s="145">
        <v>2220000</v>
      </c>
    </row>
    <row r="204" spans="1:10" ht="23.25" customHeight="1">
      <c r="A204" s="12"/>
      <c r="B204" s="141"/>
      <c r="C204" s="142"/>
      <c r="D204" s="143"/>
      <c r="E204" s="143"/>
      <c r="F204" s="143"/>
      <c r="G204" s="38" t="s">
        <v>208</v>
      </c>
      <c r="H204" s="144"/>
      <c r="I204" s="144" t="s">
        <v>14</v>
      </c>
      <c r="J204" s="145">
        <v>1000000</v>
      </c>
    </row>
    <row r="205" spans="1:10" ht="23.25" customHeight="1">
      <c r="A205" s="12"/>
      <c r="B205" s="141"/>
      <c r="C205" s="142"/>
      <c r="D205" s="143"/>
      <c r="E205" s="143"/>
      <c r="F205" s="143"/>
      <c r="G205" s="38"/>
      <c r="H205" s="144" t="s">
        <v>531</v>
      </c>
      <c r="I205" s="144" t="s">
        <v>14</v>
      </c>
      <c r="J205" s="145">
        <v>1000000</v>
      </c>
    </row>
    <row r="206" spans="1:10" ht="23.25" customHeight="1">
      <c r="A206" s="12"/>
      <c r="B206" s="141"/>
      <c r="C206" s="142"/>
      <c r="D206" s="143"/>
      <c r="E206" s="143"/>
      <c r="F206" s="143"/>
      <c r="G206" s="38" t="s">
        <v>207</v>
      </c>
      <c r="H206" s="144"/>
      <c r="I206" s="144" t="s">
        <v>14</v>
      </c>
      <c r="J206" s="145">
        <v>640000</v>
      </c>
    </row>
    <row r="207" spans="1:10" ht="23.25" customHeight="1">
      <c r="A207" s="12"/>
      <c r="B207" s="141"/>
      <c r="C207" s="142"/>
      <c r="D207" s="143"/>
      <c r="E207" s="143"/>
      <c r="F207" s="143"/>
      <c r="G207" s="38"/>
      <c r="H207" s="144" t="s">
        <v>531</v>
      </c>
      <c r="I207" s="144" t="s">
        <v>14</v>
      </c>
      <c r="J207" s="145">
        <v>640000</v>
      </c>
    </row>
    <row r="208" spans="1:10" ht="23.25" customHeight="1">
      <c r="A208" s="12"/>
      <c r="B208" s="141"/>
      <c r="C208" s="142"/>
      <c r="D208" s="143"/>
      <c r="E208" s="143"/>
      <c r="F208" s="143"/>
      <c r="G208" s="38" t="s">
        <v>206</v>
      </c>
      <c r="H208" s="144"/>
      <c r="I208" s="144" t="s">
        <v>14</v>
      </c>
      <c r="J208" s="145">
        <v>313910</v>
      </c>
    </row>
    <row r="209" ht="1.5" customHeight="1"/>
    <row r="210" spans="1:10" ht="23.25" customHeight="1">
      <c r="A210" s="12"/>
      <c r="B210" s="141"/>
      <c r="C210" s="142"/>
      <c r="D210" s="143"/>
      <c r="E210" s="143"/>
      <c r="F210" s="143"/>
      <c r="G210" s="38"/>
      <c r="H210" s="144" t="s">
        <v>531</v>
      </c>
      <c r="I210" s="144" t="s">
        <v>14</v>
      </c>
      <c r="J210" s="145">
        <v>313910</v>
      </c>
    </row>
    <row r="211" spans="1:10" ht="23.25" customHeight="1">
      <c r="A211" s="12"/>
      <c r="B211" s="141"/>
      <c r="C211" s="142"/>
      <c r="D211" s="143"/>
      <c r="E211" s="143"/>
      <c r="F211" s="143"/>
      <c r="G211" s="38" t="s">
        <v>205</v>
      </c>
      <c r="H211" s="144"/>
      <c r="I211" s="144" t="s">
        <v>14</v>
      </c>
      <c r="J211" s="145">
        <v>200000</v>
      </c>
    </row>
    <row r="212" spans="1:10" ht="23.25" customHeight="1">
      <c r="A212" s="12"/>
      <c r="B212" s="141"/>
      <c r="C212" s="142"/>
      <c r="D212" s="143"/>
      <c r="E212" s="143"/>
      <c r="F212" s="143"/>
      <c r="G212" s="38"/>
      <c r="H212" s="144" t="s">
        <v>531</v>
      </c>
      <c r="I212" s="144" t="s">
        <v>14</v>
      </c>
      <c r="J212" s="145">
        <v>200000</v>
      </c>
    </row>
    <row r="213" spans="1:10" ht="23.25" customHeight="1">
      <c r="A213" s="12"/>
      <c r="B213" s="38"/>
      <c r="C213" s="140" t="s">
        <v>204</v>
      </c>
      <c r="D213" s="138">
        <v>14236000</v>
      </c>
      <c r="E213" s="138">
        <v>14236000</v>
      </c>
      <c r="F213" s="138">
        <v>14236000</v>
      </c>
      <c r="G213" s="11"/>
      <c r="H213" s="13"/>
      <c r="I213" s="13"/>
      <c r="J213" s="139"/>
    </row>
    <row r="214" spans="1:10" ht="23.25" customHeight="1">
      <c r="A214" s="12"/>
      <c r="B214" s="141"/>
      <c r="C214" s="142"/>
      <c r="D214" s="143"/>
      <c r="E214" s="143"/>
      <c r="F214" s="143"/>
      <c r="G214" s="38" t="s">
        <v>203</v>
      </c>
      <c r="H214" s="144"/>
      <c r="I214" s="144" t="s">
        <v>14</v>
      </c>
      <c r="J214" s="145">
        <v>14236000</v>
      </c>
    </row>
    <row r="215" spans="1:10" ht="23.25" customHeight="1">
      <c r="A215" s="12"/>
      <c r="B215" s="141"/>
      <c r="C215" s="142"/>
      <c r="D215" s="143"/>
      <c r="E215" s="143"/>
      <c r="F215" s="143"/>
      <c r="G215" s="38"/>
      <c r="H215" s="144" t="s">
        <v>529</v>
      </c>
      <c r="I215" s="144" t="s">
        <v>14</v>
      </c>
      <c r="J215" s="145">
        <v>12846000</v>
      </c>
    </row>
    <row r="216" spans="1:10" ht="23.25" customHeight="1">
      <c r="A216" s="12"/>
      <c r="B216" s="141"/>
      <c r="C216" s="142"/>
      <c r="D216" s="143"/>
      <c r="E216" s="143"/>
      <c r="F216" s="143"/>
      <c r="G216" s="38"/>
      <c r="H216" s="144" t="s">
        <v>530</v>
      </c>
      <c r="I216" s="144" t="s">
        <v>14</v>
      </c>
      <c r="J216" s="145">
        <v>1390000</v>
      </c>
    </row>
    <row r="217" spans="1:10" ht="23.25" customHeight="1">
      <c r="A217" s="12"/>
      <c r="B217" s="38"/>
      <c r="C217" s="140" t="s">
        <v>202</v>
      </c>
      <c r="D217" s="138">
        <v>33129000</v>
      </c>
      <c r="E217" s="138">
        <v>33129000</v>
      </c>
      <c r="F217" s="138">
        <v>32269780</v>
      </c>
      <c r="G217" s="11"/>
      <c r="H217" s="13"/>
      <c r="I217" s="13"/>
      <c r="J217" s="139"/>
    </row>
    <row r="218" spans="1:10" ht="23.25" customHeight="1">
      <c r="A218" s="12"/>
      <c r="B218" s="141"/>
      <c r="C218" s="142"/>
      <c r="D218" s="143"/>
      <c r="E218" s="143"/>
      <c r="F218" s="143"/>
      <c r="G218" s="38" t="s">
        <v>201</v>
      </c>
      <c r="H218" s="144"/>
      <c r="I218" s="144" t="s">
        <v>14</v>
      </c>
      <c r="J218" s="145">
        <v>32269780</v>
      </c>
    </row>
    <row r="219" spans="1:10" ht="23.25" customHeight="1">
      <c r="A219" s="12"/>
      <c r="B219" s="141"/>
      <c r="C219" s="142"/>
      <c r="D219" s="143"/>
      <c r="E219" s="143"/>
      <c r="F219" s="143"/>
      <c r="G219" s="38"/>
      <c r="H219" s="144" t="s">
        <v>529</v>
      </c>
      <c r="I219" s="144" t="s">
        <v>14</v>
      </c>
      <c r="J219" s="145">
        <v>29900000</v>
      </c>
    </row>
    <row r="220" spans="1:10" ht="23.25" customHeight="1">
      <c r="A220" s="12"/>
      <c r="B220" s="141"/>
      <c r="C220" s="142"/>
      <c r="D220" s="143"/>
      <c r="E220" s="143"/>
      <c r="F220" s="143"/>
      <c r="G220" s="38"/>
      <c r="H220" s="144" t="s">
        <v>530</v>
      </c>
      <c r="I220" s="144" t="s">
        <v>14</v>
      </c>
      <c r="J220" s="145">
        <v>2369780</v>
      </c>
    </row>
    <row r="221" spans="1:10" ht="23.25" customHeight="1">
      <c r="A221" s="38"/>
      <c r="B221" s="11" t="s">
        <v>200</v>
      </c>
      <c r="C221" s="137"/>
      <c r="D221" s="138">
        <v>92500000</v>
      </c>
      <c r="E221" s="138">
        <v>92500000</v>
      </c>
      <c r="F221" s="138">
        <v>84419770</v>
      </c>
      <c r="G221" s="11"/>
      <c r="H221" s="13"/>
      <c r="I221" s="13"/>
      <c r="J221" s="139"/>
    </row>
    <row r="222" spans="1:10" ht="23.25" customHeight="1">
      <c r="A222" s="12"/>
      <c r="B222" s="38"/>
      <c r="C222" s="140" t="s">
        <v>199</v>
      </c>
      <c r="D222" s="138">
        <v>15012000</v>
      </c>
      <c r="E222" s="138">
        <v>15012000</v>
      </c>
      <c r="F222" s="138">
        <v>10518300</v>
      </c>
      <c r="G222" s="11"/>
      <c r="H222" s="13"/>
      <c r="I222" s="13"/>
      <c r="J222" s="139"/>
    </row>
    <row r="223" spans="1:10" ht="23.25" customHeight="1">
      <c r="A223" s="12"/>
      <c r="B223" s="141"/>
      <c r="C223" s="142"/>
      <c r="D223" s="143"/>
      <c r="E223" s="143"/>
      <c r="F223" s="143"/>
      <c r="G223" s="38" t="s">
        <v>198</v>
      </c>
      <c r="H223" s="144"/>
      <c r="I223" s="144" t="s">
        <v>14</v>
      </c>
      <c r="J223" s="145">
        <v>6322620</v>
      </c>
    </row>
    <row r="224" spans="1:10" ht="23.25" customHeight="1">
      <c r="A224" s="12"/>
      <c r="B224" s="141"/>
      <c r="C224" s="142"/>
      <c r="D224" s="143"/>
      <c r="E224" s="143"/>
      <c r="F224" s="143"/>
      <c r="G224" s="38"/>
      <c r="H224" s="144" t="s">
        <v>531</v>
      </c>
      <c r="I224" s="144" t="s">
        <v>14</v>
      </c>
      <c r="J224" s="145">
        <v>6322620</v>
      </c>
    </row>
    <row r="225" spans="1:10" ht="23.25" customHeight="1">
      <c r="A225" s="12"/>
      <c r="B225" s="141"/>
      <c r="C225" s="142"/>
      <c r="D225" s="143"/>
      <c r="E225" s="143"/>
      <c r="F225" s="143"/>
      <c r="G225" s="38" t="s">
        <v>197</v>
      </c>
      <c r="H225" s="144"/>
      <c r="I225" s="144" t="s">
        <v>14</v>
      </c>
      <c r="J225" s="145">
        <v>4195680</v>
      </c>
    </row>
    <row r="226" spans="1:10" ht="23.25" customHeight="1">
      <c r="A226" s="12"/>
      <c r="B226" s="141"/>
      <c r="C226" s="142"/>
      <c r="D226" s="143"/>
      <c r="E226" s="143"/>
      <c r="F226" s="143"/>
      <c r="G226" s="38"/>
      <c r="H226" s="144" t="s">
        <v>531</v>
      </c>
      <c r="I226" s="144" t="s">
        <v>14</v>
      </c>
      <c r="J226" s="145">
        <v>4195680</v>
      </c>
    </row>
    <row r="227" spans="1:10" ht="23.25" customHeight="1">
      <c r="A227" s="12"/>
      <c r="B227" s="38"/>
      <c r="C227" s="140" t="s">
        <v>196</v>
      </c>
      <c r="D227" s="138">
        <v>6000000</v>
      </c>
      <c r="E227" s="138">
        <v>6000000</v>
      </c>
      <c r="F227" s="138">
        <v>5134450</v>
      </c>
      <c r="G227" s="11"/>
      <c r="H227" s="13"/>
      <c r="I227" s="13"/>
      <c r="J227" s="139"/>
    </row>
    <row r="228" spans="1:10" ht="23.25" customHeight="1">
      <c r="A228" s="12"/>
      <c r="B228" s="141"/>
      <c r="C228" s="142"/>
      <c r="D228" s="143"/>
      <c r="E228" s="143"/>
      <c r="F228" s="143"/>
      <c r="G228" s="38" t="s">
        <v>195</v>
      </c>
      <c r="H228" s="144"/>
      <c r="I228" s="144" t="s">
        <v>14</v>
      </c>
      <c r="J228" s="145">
        <v>5134450</v>
      </c>
    </row>
    <row r="229" spans="1:10" ht="23.25" customHeight="1">
      <c r="A229" s="12"/>
      <c r="B229" s="141"/>
      <c r="C229" s="142"/>
      <c r="D229" s="143"/>
      <c r="E229" s="143"/>
      <c r="F229" s="143"/>
      <c r="G229" s="38"/>
      <c r="H229" s="144" t="s">
        <v>531</v>
      </c>
      <c r="I229" s="144" t="s">
        <v>14</v>
      </c>
      <c r="J229" s="145">
        <v>5134450</v>
      </c>
    </row>
    <row r="230" spans="1:10" ht="23.25" customHeight="1">
      <c r="A230" s="12"/>
      <c r="B230" s="38"/>
      <c r="C230" s="140" t="s">
        <v>194</v>
      </c>
      <c r="D230" s="138">
        <v>504000</v>
      </c>
      <c r="E230" s="138">
        <v>504000</v>
      </c>
      <c r="F230" s="138">
        <v>504000</v>
      </c>
      <c r="G230" s="11"/>
      <c r="H230" s="13"/>
      <c r="I230" s="13"/>
      <c r="J230" s="139"/>
    </row>
    <row r="231" spans="1:10" ht="23.25" customHeight="1">
      <c r="A231" s="12"/>
      <c r="B231" s="141"/>
      <c r="C231" s="142"/>
      <c r="D231" s="143"/>
      <c r="E231" s="143"/>
      <c r="F231" s="143"/>
      <c r="G231" s="38" t="s">
        <v>193</v>
      </c>
      <c r="H231" s="144"/>
      <c r="I231" s="144" t="s">
        <v>14</v>
      </c>
      <c r="J231" s="145">
        <v>504000</v>
      </c>
    </row>
    <row r="232" spans="1:10" ht="23.25" customHeight="1">
      <c r="A232" s="12"/>
      <c r="B232" s="141"/>
      <c r="C232" s="142"/>
      <c r="D232" s="143"/>
      <c r="E232" s="143"/>
      <c r="F232" s="143"/>
      <c r="G232" s="38"/>
      <c r="H232" s="144" t="s">
        <v>531</v>
      </c>
      <c r="I232" s="144" t="s">
        <v>14</v>
      </c>
      <c r="J232" s="145">
        <v>504000</v>
      </c>
    </row>
    <row r="233" spans="1:10" ht="23.25" customHeight="1">
      <c r="A233" s="12"/>
      <c r="B233" s="38"/>
      <c r="C233" s="140" t="s">
        <v>192</v>
      </c>
      <c r="D233" s="138">
        <v>2250000</v>
      </c>
      <c r="E233" s="138">
        <v>2250000</v>
      </c>
      <c r="F233" s="138">
        <v>1739400</v>
      </c>
      <c r="G233" s="11"/>
      <c r="H233" s="13"/>
      <c r="I233" s="13"/>
      <c r="J233" s="139"/>
    </row>
    <row r="234" spans="1:10" ht="23.25" customHeight="1">
      <c r="A234" s="12"/>
      <c r="B234" s="141"/>
      <c r="C234" s="142"/>
      <c r="D234" s="143"/>
      <c r="E234" s="143"/>
      <c r="F234" s="143"/>
      <c r="G234" s="38" t="s">
        <v>191</v>
      </c>
      <c r="H234" s="144"/>
      <c r="I234" s="144" t="s">
        <v>14</v>
      </c>
      <c r="J234" s="145">
        <v>1739400</v>
      </c>
    </row>
    <row r="235" spans="1:10" ht="23.25" customHeight="1">
      <c r="A235" s="12"/>
      <c r="B235" s="141"/>
      <c r="C235" s="142"/>
      <c r="D235" s="143"/>
      <c r="E235" s="143"/>
      <c r="F235" s="143"/>
      <c r="G235" s="38"/>
      <c r="H235" s="144" t="s">
        <v>531</v>
      </c>
      <c r="I235" s="144" t="s">
        <v>14</v>
      </c>
      <c r="J235" s="145">
        <v>1739400</v>
      </c>
    </row>
    <row r="236" spans="1:10" ht="23.25" customHeight="1">
      <c r="A236" s="12"/>
      <c r="B236" s="38"/>
      <c r="C236" s="140" t="s">
        <v>190</v>
      </c>
      <c r="D236" s="138">
        <v>6205000</v>
      </c>
      <c r="E236" s="138">
        <v>6205000</v>
      </c>
      <c r="F236" s="138">
        <v>6061000</v>
      </c>
      <c r="G236" s="11"/>
      <c r="H236" s="13"/>
      <c r="I236" s="13"/>
      <c r="J236" s="139"/>
    </row>
    <row r="237" spans="1:10" ht="23.25" customHeight="1">
      <c r="A237" s="12"/>
      <c r="B237" s="141"/>
      <c r="C237" s="142"/>
      <c r="D237" s="143"/>
      <c r="E237" s="143"/>
      <c r="F237" s="143"/>
      <c r="G237" s="38" t="s">
        <v>189</v>
      </c>
      <c r="H237" s="144"/>
      <c r="I237" s="144" t="s">
        <v>14</v>
      </c>
      <c r="J237" s="145">
        <v>4901000</v>
      </c>
    </row>
    <row r="238" ht="1.5" customHeight="1"/>
    <row r="239" spans="1:10" ht="23.25" customHeight="1">
      <c r="A239" s="12"/>
      <c r="B239" s="141"/>
      <c r="C239" s="142"/>
      <c r="D239" s="143"/>
      <c r="E239" s="143"/>
      <c r="F239" s="143"/>
      <c r="G239" s="38"/>
      <c r="H239" s="144" t="s">
        <v>531</v>
      </c>
      <c r="I239" s="144" t="s">
        <v>14</v>
      </c>
      <c r="J239" s="145">
        <v>4901000</v>
      </c>
    </row>
    <row r="240" spans="1:10" ht="23.25" customHeight="1">
      <c r="A240" s="12"/>
      <c r="B240" s="141"/>
      <c r="C240" s="142"/>
      <c r="D240" s="143"/>
      <c r="E240" s="143"/>
      <c r="F240" s="143"/>
      <c r="G240" s="38" t="s">
        <v>188</v>
      </c>
      <c r="H240" s="144"/>
      <c r="I240" s="144" t="s">
        <v>14</v>
      </c>
      <c r="J240" s="145">
        <v>1160000</v>
      </c>
    </row>
    <row r="241" spans="1:10" ht="23.25" customHeight="1">
      <c r="A241" s="12"/>
      <c r="B241" s="141"/>
      <c r="C241" s="142"/>
      <c r="D241" s="143"/>
      <c r="E241" s="143"/>
      <c r="F241" s="143"/>
      <c r="G241" s="38"/>
      <c r="H241" s="144" t="s">
        <v>531</v>
      </c>
      <c r="I241" s="144" t="s">
        <v>14</v>
      </c>
      <c r="J241" s="145">
        <v>1160000</v>
      </c>
    </row>
    <row r="242" spans="1:10" ht="23.25" customHeight="1">
      <c r="A242" s="12"/>
      <c r="B242" s="38"/>
      <c r="C242" s="140" t="s">
        <v>187</v>
      </c>
      <c r="D242" s="138">
        <v>7800000</v>
      </c>
      <c r="E242" s="138">
        <v>7800000</v>
      </c>
      <c r="F242" s="138">
        <v>7587020</v>
      </c>
      <c r="G242" s="11"/>
      <c r="H242" s="13"/>
      <c r="I242" s="13"/>
      <c r="J242" s="139"/>
    </row>
    <row r="243" spans="1:10" ht="23.25" customHeight="1">
      <c r="A243" s="12"/>
      <c r="B243" s="141"/>
      <c r="C243" s="142"/>
      <c r="D243" s="143"/>
      <c r="E243" s="143"/>
      <c r="F243" s="143"/>
      <c r="G243" s="38" t="s">
        <v>186</v>
      </c>
      <c r="H243" s="144"/>
      <c r="I243" s="144" t="s">
        <v>14</v>
      </c>
      <c r="J243" s="145">
        <v>7587020</v>
      </c>
    </row>
    <row r="244" spans="1:10" ht="23.25" customHeight="1">
      <c r="A244" s="12"/>
      <c r="B244" s="141"/>
      <c r="C244" s="142"/>
      <c r="D244" s="143"/>
      <c r="E244" s="143"/>
      <c r="F244" s="143"/>
      <c r="G244" s="38"/>
      <c r="H244" s="144" t="s">
        <v>531</v>
      </c>
      <c r="I244" s="144" t="s">
        <v>14</v>
      </c>
      <c r="J244" s="145">
        <v>7587020</v>
      </c>
    </row>
    <row r="245" spans="1:10" ht="23.25" customHeight="1">
      <c r="A245" s="12"/>
      <c r="B245" s="38"/>
      <c r="C245" s="140" t="s">
        <v>185</v>
      </c>
      <c r="D245" s="138">
        <v>10003000</v>
      </c>
      <c r="E245" s="138">
        <v>10003000</v>
      </c>
      <c r="F245" s="138">
        <v>10002400</v>
      </c>
      <c r="G245" s="11"/>
      <c r="H245" s="13"/>
      <c r="I245" s="13"/>
      <c r="J245" s="139"/>
    </row>
    <row r="246" spans="1:10" ht="23.25" customHeight="1">
      <c r="A246" s="12"/>
      <c r="B246" s="141"/>
      <c r="C246" s="142"/>
      <c r="D246" s="143"/>
      <c r="E246" s="143"/>
      <c r="F246" s="143"/>
      <c r="G246" s="38" t="s">
        <v>184</v>
      </c>
      <c r="H246" s="144"/>
      <c r="I246" s="144" t="s">
        <v>14</v>
      </c>
      <c r="J246" s="145">
        <v>10002400</v>
      </c>
    </row>
    <row r="247" spans="1:10" ht="23.25" customHeight="1">
      <c r="A247" s="12"/>
      <c r="B247" s="141"/>
      <c r="C247" s="142"/>
      <c r="D247" s="143"/>
      <c r="E247" s="143"/>
      <c r="F247" s="143"/>
      <c r="G247" s="38"/>
      <c r="H247" s="144" t="s">
        <v>531</v>
      </c>
      <c r="I247" s="144" t="s">
        <v>14</v>
      </c>
      <c r="J247" s="145">
        <v>10002400</v>
      </c>
    </row>
    <row r="248" spans="1:10" ht="23.25" customHeight="1">
      <c r="A248" s="12"/>
      <c r="B248" s="38"/>
      <c r="C248" s="140" t="s">
        <v>183</v>
      </c>
      <c r="D248" s="138">
        <v>3366000</v>
      </c>
      <c r="E248" s="138">
        <v>3366000</v>
      </c>
      <c r="F248" s="138">
        <v>3365800</v>
      </c>
      <c r="G248" s="11"/>
      <c r="H248" s="13"/>
      <c r="I248" s="13"/>
      <c r="J248" s="139"/>
    </row>
    <row r="249" spans="1:10" ht="23.25" customHeight="1">
      <c r="A249" s="12"/>
      <c r="B249" s="141"/>
      <c r="C249" s="142"/>
      <c r="D249" s="143"/>
      <c r="E249" s="143"/>
      <c r="F249" s="143"/>
      <c r="G249" s="38" t="s">
        <v>182</v>
      </c>
      <c r="H249" s="144"/>
      <c r="I249" s="144" t="s">
        <v>14</v>
      </c>
      <c r="J249" s="145">
        <v>3365800</v>
      </c>
    </row>
    <row r="250" spans="1:10" ht="23.25" customHeight="1">
      <c r="A250" s="12"/>
      <c r="B250" s="141"/>
      <c r="C250" s="142"/>
      <c r="D250" s="143"/>
      <c r="E250" s="143"/>
      <c r="F250" s="143"/>
      <c r="G250" s="38"/>
      <c r="H250" s="144" t="s">
        <v>531</v>
      </c>
      <c r="I250" s="144" t="s">
        <v>14</v>
      </c>
      <c r="J250" s="145">
        <v>3365800</v>
      </c>
    </row>
    <row r="251" spans="1:10" ht="23.25" customHeight="1">
      <c r="A251" s="12"/>
      <c r="B251" s="38"/>
      <c r="C251" s="140" t="s">
        <v>181</v>
      </c>
      <c r="D251" s="138">
        <v>15414000</v>
      </c>
      <c r="E251" s="138">
        <v>15414000</v>
      </c>
      <c r="F251" s="138">
        <v>15055500</v>
      </c>
      <c r="G251" s="11"/>
      <c r="H251" s="13"/>
      <c r="I251" s="13"/>
      <c r="J251" s="139"/>
    </row>
    <row r="252" spans="1:10" ht="23.25" customHeight="1">
      <c r="A252" s="12"/>
      <c r="B252" s="141"/>
      <c r="C252" s="142"/>
      <c r="D252" s="143"/>
      <c r="E252" s="143"/>
      <c r="F252" s="143"/>
      <c r="G252" s="38" t="s">
        <v>180</v>
      </c>
      <c r="H252" s="144"/>
      <c r="I252" s="144" t="s">
        <v>14</v>
      </c>
      <c r="J252" s="145">
        <v>15055500</v>
      </c>
    </row>
    <row r="253" spans="1:10" ht="23.25" customHeight="1">
      <c r="A253" s="12"/>
      <c r="B253" s="141"/>
      <c r="C253" s="142"/>
      <c r="D253" s="143"/>
      <c r="E253" s="143"/>
      <c r="F253" s="143"/>
      <c r="G253" s="38"/>
      <c r="H253" s="144" t="s">
        <v>531</v>
      </c>
      <c r="I253" s="144" t="s">
        <v>14</v>
      </c>
      <c r="J253" s="145">
        <v>15006500</v>
      </c>
    </row>
    <row r="254" spans="1:10" ht="23.25" customHeight="1">
      <c r="A254" s="12"/>
      <c r="B254" s="141"/>
      <c r="C254" s="142"/>
      <c r="D254" s="143"/>
      <c r="E254" s="143"/>
      <c r="F254" s="143"/>
      <c r="G254" s="38"/>
      <c r="H254" s="144" t="s">
        <v>548</v>
      </c>
      <c r="I254" s="144" t="s">
        <v>14</v>
      </c>
      <c r="J254" s="145">
        <v>49000</v>
      </c>
    </row>
    <row r="255" spans="1:10" ht="23.25" customHeight="1">
      <c r="A255" s="12"/>
      <c r="B255" s="38"/>
      <c r="C255" s="140" t="s">
        <v>179</v>
      </c>
      <c r="D255" s="138">
        <v>1260000</v>
      </c>
      <c r="E255" s="138">
        <v>1260000</v>
      </c>
      <c r="F255" s="138">
        <v>1252140</v>
      </c>
      <c r="G255" s="11"/>
      <c r="H255" s="13"/>
      <c r="I255" s="13"/>
      <c r="J255" s="139"/>
    </row>
    <row r="256" spans="1:10" ht="23.25" customHeight="1">
      <c r="A256" s="12"/>
      <c r="B256" s="141"/>
      <c r="C256" s="142"/>
      <c r="D256" s="143"/>
      <c r="E256" s="143"/>
      <c r="F256" s="143"/>
      <c r="G256" s="38" t="s">
        <v>549</v>
      </c>
      <c r="H256" s="144"/>
      <c r="I256" s="144" t="s">
        <v>14</v>
      </c>
      <c r="J256" s="145">
        <v>1252140</v>
      </c>
    </row>
    <row r="257" spans="1:10" ht="23.25" customHeight="1">
      <c r="A257" s="12"/>
      <c r="B257" s="141"/>
      <c r="C257" s="142"/>
      <c r="D257" s="143"/>
      <c r="E257" s="143"/>
      <c r="F257" s="143"/>
      <c r="G257" s="38"/>
      <c r="H257" s="144" t="s">
        <v>531</v>
      </c>
      <c r="I257" s="144" t="s">
        <v>14</v>
      </c>
      <c r="J257" s="145">
        <v>1252140</v>
      </c>
    </row>
    <row r="258" spans="1:10" ht="23.25" customHeight="1">
      <c r="A258" s="12"/>
      <c r="B258" s="38"/>
      <c r="C258" s="140" t="s">
        <v>178</v>
      </c>
      <c r="D258" s="138">
        <v>4150000</v>
      </c>
      <c r="E258" s="138">
        <v>4150000</v>
      </c>
      <c r="F258" s="138">
        <v>3678550</v>
      </c>
      <c r="G258" s="11"/>
      <c r="H258" s="13"/>
      <c r="I258" s="13"/>
      <c r="J258" s="139"/>
    </row>
    <row r="259" spans="1:10" ht="23.25" customHeight="1">
      <c r="A259" s="12"/>
      <c r="B259" s="141"/>
      <c r="C259" s="142"/>
      <c r="D259" s="143"/>
      <c r="E259" s="143"/>
      <c r="F259" s="143"/>
      <c r="G259" s="38" t="s">
        <v>549</v>
      </c>
      <c r="H259" s="144"/>
      <c r="I259" s="144" t="s">
        <v>14</v>
      </c>
      <c r="J259" s="145">
        <v>3678550</v>
      </c>
    </row>
    <row r="260" spans="1:10" ht="23.25" customHeight="1">
      <c r="A260" s="12"/>
      <c r="B260" s="141"/>
      <c r="C260" s="142"/>
      <c r="D260" s="143"/>
      <c r="E260" s="143"/>
      <c r="F260" s="143"/>
      <c r="G260" s="38"/>
      <c r="H260" s="144" t="s">
        <v>531</v>
      </c>
      <c r="I260" s="144" t="s">
        <v>14</v>
      </c>
      <c r="J260" s="145">
        <v>3678550</v>
      </c>
    </row>
    <row r="261" spans="1:10" ht="23.25" customHeight="1">
      <c r="A261" s="12"/>
      <c r="B261" s="38"/>
      <c r="C261" s="140" t="s">
        <v>177</v>
      </c>
      <c r="D261" s="138">
        <v>335000</v>
      </c>
      <c r="E261" s="138">
        <v>335000</v>
      </c>
      <c r="F261" s="138">
        <v>225000</v>
      </c>
      <c r="G261" s="11"/>
      <c r="H261" s="13"/>
      <c r="I261" s="13"/>
      <c r="J261" s="139"/>
    </row>
    <row r="262" spans="1:10" ht="23.25" customHeight="1">
      <c r="A262" s="12"/>
      <c r="B262" s="141"/>
      <c r="C262" s="142"/>
      <c r="D262" s="143"/>
      <c r="E262" s="143"/>
      <c r="F262" s="143"/>
      <c r="G262" s="38" t="s">
        <v>176</v>
      </c>
      <c r="H262" s="144"/>
      <c r="I262" s="144" t="s">
        <v>14</v>
      </c>
      <c r="J262" s="145">
        <v>225000</v>
      </c>
    </row>
    <row r="263" spans="1:10" ht="23.25" customHeight="1">
      <c r="A263" s="12"/>
      <c r="B263" s="141"/>
      <c r="C263" s="142"/>
      <c r="D263" s="143"/>
      <c r="E263" s="143"/>
      <c r="F263" s="143"/>
      <c r="G263" s="38"/>
      <c r="H263" s="144" t="s">
        <v>531</v>
      </c>
      <c r="I263" s="144" t="s">
        <v>14</v>
      </c>
      <c r="J263" s="145">
        <v>225000</v>
      </c>
    </row>
    <row r="264" spans="1:10" ht="23.25" customHeight="1">
      <c r="A264" s="12"/>
      <c r="B264" s="38"/>
      <c r="C264" s="140" t="s">
        <v>175</v>
      </c>
      <c r="D264" s="138">
        <v>13600000</v>
      </c>
      <c r="E264" s="138">
        <v>13600000</v>
      </c>
      <c r="F264" s="138">
        <v>13573170</v>
      </c>
      <c r="G264" s="11"/>
      <c r="H264" s="13"/>
      <c r="I264" s="13"/>
      <c r="J264" s="139"/>
    </row>
    <row r="265" spans="1:10" ht="23.25" customHeight="1">
      <c r="A265" s="12"/>
      <c r="B265" s="141"/>
      <c r="C265" s="142"/>
      <c r="D265" s="143"/>
      <c r="E265" s="143"/>
      <c r="F265" s="143"/>
      <c r="G265" s="38" t="s">
        <v>174</v>
      </c>
      <c r="H265" s="144"/>
      <c r="I265" s="144" t="s">
        <v>14</v>
      </c>
      <c r="J265" s="145">
        <v>13573170</v>
      </c>
    </row>
    <row r="266" spans="1:10" ht="23.25" customHeight="1">
      <c r="A266" s="12"/>
      <c r="B266" s="141"/>
      <c r="C266" s="142"/>
      <c r="D266" s="143"/>
      <c r="E266" s="143"/>
      <c r="F266" s="143"/>
      <c r="G266" s="38"/>
      <c r="H266" s="144" t="s">
        <v>531</v>
      </c>
      <c r="I266" s="144" t="s">
        <v>14</v>
      </c>
      <c r="J266" s="145">
        <v>13573170</v>
      </c>
    </row>
    <row r="267" ht="1.5" customHeight="1"/>
    <row r="268" spans="1:10" ht="23.25" customHeight="1">
      <c r="A268" s="12"/>
      <c r="B268" s="38"/>
      <c r="C268" s="140" t="s">
        <v>173</v>
      </c>
      <c r="D268" s="138">
        <v>200000</v>
      </c>
      <c r="E268" s="138">
        <v>200000</v>
      </c>
      <c r="F268" s="138">
        <v>0</v>
      </c>
      <c r="G268" s="11"/>
      <c r="H268" s="13"/>
      <c r="I268" s="13"/>
      <c r="J268" s="139"/>
    </row>
    <row r="269" spans="1:10" ht="23.25" customHeight="1">
      <c r="A269" s="12"/>
      <c r="B269" s="38"/>
      <c r="C269" s="140" t="s">
        <v>172</v>
      </c>
      <c r="D269" s="138">
        <v>4310000</v>
      </c>
      <c r="E269" s="138">
        <v>4310000</v>
      </c>
      <c r="F269" s="138">
        <v>3633000</v>
      </c>
      <c r="G269" s="11"/>
      <c r="H269" s="13"/>
      <c r="I269" s="13"/>
      <c r="J269" s="139"/>
    </row>
    <row r="270" spans="1:10" ht="23.25" customHeight="1">
      <c r="A270" s="12"/>
      <c r="B270" s="141"/>
      <c r="C270" s="142"/>
      <c r="D270" s="143"/>
      <c r="E270" s="143"/>
      <c r="F270" s="143"/>
      <c r="G270" s="38" t="s">
        <v>171</v>
      </c>
      <c r="H270" s="144"/>
      <c r="I270" s="144" t="s">
        <v>14</v>
      </c>
      <c r="J270" s="145">
        <v>6000</v>
      </c>
    </row>
    <row r="271" spans="1:10" ht="23.25" customHeight="1">
      <c r="A271" s="12"/>
      <c r="B271" s="141"/>
      <c r="C271" s="142"/>
      <c r="D271" s="143"/>
      <c r="E271" s="143"/>
      <c r="F271" s="143"/>
      <c r="G271" s="38"/>
      <c r="H271" s="144" t="s">
        <v>531</v>
      </c>
      <c r="I271" s="144" t="s">
        <v>14</v>
      </c>
      <c r="J271" s="145">
        <v>6000</v>
      </c>
    </row>
    <row r="272" spans="1:10" ht="23.25" customHeight="1">
      <c r="A272" s="12"/>
      <c r="B272" s="141"/>
      <c r="C272" s="142"/>
      <c r="D272" s="143"/>
      <c r="E272" s="143"/>
      <c r="F272" s="143"/>
      <c r="G272" s="38" t="s">
        <v>170</v>
      </c>
      <c r="H272" s="144"/>
      <c r="I272" s="144" t="s">
        <v>14</v>
      </c>
      <c r="J272" s="145">
        <v>237000</v>
      </c>
    </row>
    <row r="273" spans="1:10" ht="23.25" customHeight="1">
      <c r="A273" s="12"/>
      <c r="B273" s="141"/>
      <c r="C273" s="142"/>
      <c r="D273" s="143"/>
      <c r="E273" s="143"/>
      <c r="F273" s="143"/>
      <c r="G273" s="38"/>
      <c r="H273" s="144" t="s">
        <v>531</v>
      </c>
      <c r="I273" s="144" t="s">
        <v>14</v>
      </c>
      <c r="J273" s="145">
        <v>237000</v>
      </c>
    </row>
    <row r="274" spans="1:10" ht="23.25" customHeight="1">
      <c r="A274" s="12"/>
      <c r="B274" s="141"/>
      <c r="C274" s="142"/>
      <c r="D274" s="143"/>
      <c r="E274" s="143"/>
      <c r="F274" s="143"/>
      <c r="G274" s="38" t="s">
        <v>169</v>
      </c>
      <c r="H274" s="144"/>
      <c r="I274" s="144" t="s">
        <v>14</v>
      </c>
      <c r="J274" s="145">
        <v>3390000</v>
      </c>
    </row>
    <row r="275" spans="1:10" ht="23.25" customHeight="1">
      <c r="A275" s="12"/>
      <c r="B275" s="141"/>
      <c r="C275" s="142"/>
      <c r="D275" s="143"/>
      <c r="E275" s="143"/>
      <c r="F275" s="143"/>
      <c r="G275" s="38"/>
      <c r="H275" s="144" t="s">
        <v>529</v>
      </c>
      <c r="I275" s="144" t="s">
        <v>14</v>
      </c>
      <c r="J275" s="145">
        <v>3390000</v>
      </c>
    </row>
    <row r="276" spans="1:10" ht="23.25" customHeight="1">
      <c r="A276" s="12"/>
      <c r="B276" s="38"/>
      <c r="C276" s="140" t="s">
        <v>168</v>
      </c>
      <c r="D276" s="138">
        <v>1050000</v>
      </c>
      <c r="E276" s="138">
        <v>1050000</v>
      </c>
      <c r="F276" s="138">
        <v>1049040</v>
      </c>
      <c r="G276" s="11"/>
      <c r="H276" s="13"/>
      <c r="I276" s="13"/>
      <c r="J276" s="139"/>
    </row>
    <row r="277" spans="1:10" ht="23.25" customHeight="1">
      <c r="A277" s="12"/>
      <c r="B277" s="141"/>
      <c r="C277" s="142"/>
      <c r="D277" s="143"/>
      <c r="E277" s="143"/>
      <c r="F277" s="143"/>
      <c r="G277" s="38" t="s">
        <v>167</v>
      </c>
      <c r="H277" s="144"/>
      <c r="I277" s="144" t="s">
        <v>14</v>
      </c>
      <c r="J277" s="145">
        <v>1049040</v>
      </c>
    </row>
    <row r="278" spans="1:10" ht="23.25" customHeight="1">
      <c r="A278" s="12"/>
      <c r="B278" s="141"/>
      <c r="C278" s="142"/>
      <c r="D278" s="143"/>
      <c r="E278" s="143"/>
      <c r="F278" s="143"/>
      <c r="G278" s="38"/>
      <c r="H278" s="144" t="s">
        <v>531</v>
      </c>
      <c r="I278" s="144" t="s">
        <v>14</v>
      </c>
      <c r="J278" s="145">
        <v>1049040</v>
      </c>
    </row>
    <row r="279" spans="1:10" ht="23.25" customHeight="1">
      <c r="A279" s="12"/>
      <c r="B279" s="38"/>
      <c r="C279" s="140" t="s">
        <v>166</v>
      </c>
      <c r="D279" s="138">
        <v>561000</v>
      </c>
      <c r="E279" s="138">
        <v>561000</v>
      </c>
      <c r="F279" s="138">
        <v>561000</v>
      </c>
      <c r="G279" s="11"/>
      <c r="H279" s="13"/>
      <c r="I279" s="13"/>
      <c r="J279" s="139"/>
    </row>
    <row r="280" spans="1:10" ht="23.25" customHeight="1">
      <c r="A280" s="12"/>
      <c r="B280" s="141"/>
      <c r="C280" s="142"/>
      <c r="D280" s="143"/>
      <c r="E280" s="143"/>
      <c r="F280" s="143"/>
      <c r="G280" s="38" t="s">
        <v>550</v>
      </c>
      <c r="H280" s="144"/>
      <c r="I280" s="144" t="s">
        <v>14</v>
      </c>
      <c r="J280" s="145">
        <v>561000</v>
      </c>
    </row>
    <row r="281" spans="1:10" ht="23.25" customHeight="1">
      <c r="A281" s="12"/>
      <c r="B281" s="141"/>
      <c r="C281" s="142"/>
      <c r="D281" s="143"/>
      <c r="E281" s="143"/>
      <c r="F281" s="143"/>
      <c r="G281" s="38"/>
      <c r="H281" s="144" t="s">
        <v>531</v>
      </c>
      <c r="I281" s="144" t="s">
        <v>14</v>
      </c>
      <c r="J281" s="145">
        <v>561000</v>
      </c>
    </row>
    <row r="282" spans="1:10" ht="23.25" customHeight="1">
      <c r="A282" s="12"/>
      <c r="B282" s="38"/>
      <c r="C282" s="140" t="s">
        <v>165</v>
      </c>
      <c r="D282" s="138">
        <v>480000</v>
      </c>
      <c r="E282" s="138">
        <v>480000</v>
      </c>
      <c r="F282" s="138">
        <v>480000</v>
      </c>
      <c r="G282" s="11"/>
      <c r="H282" s="13"/>
      <c r="I282" s="13"/>
      <c r="J282" s="139"/>
    </row>
    <row r="283" spans="1:10" ht="23.25" customHeight="1">
      <c r="A283" s="12"/>
      <c r="B283" s="141"/>
      <c r="C283" s="142"/>
      <c r="D283" s="143"/>
      <c r="E283" s="143"/>
      <c r="F283" s="143"/>
      <c r="G283" s="38" t="s">
        <v>164</v>
      </c>
      <c r="H283" s="144"/>
      <c r="I283" s="144" t="s">
        <v>14</v>
      </c>
      <c r="J283" s="145">
        <v>480000</v>
      </c>
    </row>
    <row r="284" spans="1:10" ht="23.25" customHeight="1">
      <c r="A284" s="12"/>
      <c r="B284" s="141"/>
      <c r="C284" s="142"/>
      <c r="D284" s="143"/>
      <c r="E284" s="143"/>
      <c r="F284" s="143"/>
      <c r="G284" s="38"/>
      <c r="H284" s="144" t="s">
        <v>531</v>
      </c>
      <c r="I284" s="144" t="s">
        <v>14</v>
      </c>
      <c r="J284" s="145">
        <v>480000</v>
      </c>
    </row>
    <row r="285" spans="1:10" ht="23.25" customHeight="1">
      <c r="A285" s="38"/>
      <c r="B285" s="11" t="s">
        <v>163</v>
      </c>
      <c r="C285" s="137"/>
      <c r="D285" s="138">
        <v>17685000</v>
      </c>
      <c r="E285" s="138">
        <v>17685000</v>
      </c>
      <c r="F285" s="138">
        <v>17281160</v>
      </c>
      <c r="G285" s="11"/>
      <c r="H285" s="13"/>
      <c r="I285" s="13"/>
      <c r="J285" s="139"/>
    </row>
    <row r="286" spans="1:10" ht="23.25" customHeight="1">
      <c r="A286" s="12"/>
      <c r="B286" s="38"/>
      <c r="C286" s="140" t="s">
        <v>162</v>
      </c>
      <c r="D286" s="138">
        <v>200000</v>
      </c>
      <c r="E286" s="138">
        <v>200000</v>
      </c>
      <c r="F286" s="138">
        <v>0</v>
      </c>
      <c r="G286" s="11"/>
      <c r="H286" s="13"/>
      <c r="I286" s="13"/>
      <c r="J286" s="139"/>
    </row>
    <row r="287" spans="1:10" ht="23.25" customHeight="1">
      <c r="A287" s="12"/>
      <c r="B287" s="38"/>
      <c r="C287" s="140" t="s">
        <v>161</v>
      </c>
      <c r="D287" s="138">
        <v>17485000</v>
      </c>
      <c r="E287" s="138">
        <v>17485000</v>
      </c>
      <c r="F287" s="138">
        <v>17281160</v>
      </c>
      <c r="G287" s="11"/>
      <c r="H287" s="13"/>
      <c r="I287" s="13"/>
      <c r="J287" s="139"/>
    </row>
    <row r="288" spans="1:10" ht="23.25" customHeight="1">
      <c r="A288" s="12"/>
      <c r="B288" s="141"/>
      <c r="C288" s="142"/>
      <c r="D288" s="143"/>
      <c r="E288" s="143"/>
      <c r="F288" s="143"/>
      <c r="G288" s="38" t="s">
        <v>160</v>
      </c>
      <c r="H288" s="144"/>
      <c r="I288" s="144" t="s">
        <v>14</v>
      </c>
      <c r="J288" s="145">
        <v>14195000</v>
      </c>
    </row>
    <row r="289" spans="1:10" ht="23.25" customHeight="1">
      <c r="A289" s="12"/>
      <c r="B289" s="141"/>
      <c r="C289" s="142"/>
      <c r="D289" s="143"/>
      <c r="E289" s="143"/>
      <c r="F289" s="143"/>
      <c r="G289" s="38"/>
      <c r="H289" s="144" t="s">
        <v>529</v>
      </c>
      <c r="I289" s="144" t="s">
        <v>14</v>
      </c>
      <c r="J289" s="145">
        <v>400000</v>
      </c>
    </row>
    <row r="290" spans="1:10" ht="23.25" customHeight="1">
      <c r="A290" s="12"/>
      <c r="B290" s="141"/>
      <c r="C290" s="142"/>
      <c r="D290" s="143"/>
      <c r="E290" s="143"/>
      <c r="F290" s="143"/>
      <c r="G290" s="38"/>
      <c r="H290" s="144" t="s">
        <v>538</v>
      </c>
      <c r="I290" s="144" t="s">
        <v>14</v>
      </c>
      <c r="J290" s="145">
        <v>13595000</v>
      </c>
    </row>
    <row r="291" spans="1:10" ht="23.25" customHeight="1">
      <c r="A291" s="12"/>
      <c r="B291" s="141"/>
      <c r="C291" s="142"/>
      <c r="D291" s="143"/>
      <c r="E291" s="143"/>
      <c r="F291" s="143"/>
      <c r="G291" s="38"/>
      <c r="H291" s="144" t="s">
        <v>539</v>
      </c>
      <c r="I291" s="144" t="s">
        <v>14</v>
      </c>
      <c r="J291" s="145">
        <v>200000</v>
      </c>
    </row>
    <row r="292" spans="1:10" ht="23.25" customHeight="1">
      <c r="A292" s="12"/>
      <c r="B292" s="141"/>
      <c r="C292" s="142"/>
      <c r="D292" s="143"/>
      <c r="E292" s="143"/>
      <c r="F292" s="143"/>
      <c r="G292" s="38" t="s">
        <v>159</v>
      </c>
      <c r="H292" s="144"/>
      <c r="I292" s="144" t="s">
        <v>14</v>
      </c>
      <c r="J292" s="145">
        <v>2864160</v>
      </c>
    </row>
    <row r="293" spans="1:10" ht="23.25" customHeight="1">
      <c r="A293" s="12"/>
      <c r="B293" s="141"/>
      <c r="C293" s="142"/>
      <c r="D293" s="143"/>
      <c r="E293" s="143"/>
      <c r="F293" s="143"/>
      <c r="G293" s="38"/>
      <c r="H293" s="144" t="s">
        <v>531</v>
      </c>
      <c r="I293" s="144" t="s">
        <v>14</v>
      </c>
      <c r="J293" s="145">
        <v>2864160</v>
      </c>
    </row>
    <row r="294" spans="1:10" ht="23.25" customHeight="1">
      <c r="A294" s="12"/>
      <c r="B294" s="141"/>
      <c r="C294" s="142"/>
      <c r="D294" s="143"/>
      <c r="E294" s="143"/>
      <c r="F294" s="143"/>
      <c r="G294" s="38" t="s">
        <v>551</v>
      </c>
      <c r="H294" s="144"/>
      <c r="I294" s="144" t="s">
        <v>14</v>
      </c>
      <c r="J294" s="145">
        <v>222000</v>
      </c>
    </row>
    <row r="295" spans="1:10" ht="23.25" customHeight="1">
      <c r="A295" s="12"/>
      <c r="B295" s="141"/>
      <c r="C295" s="142"/>
      <c r="D295" s="143"/>
      <c r="E295" s="143"/>
      <c r="F295" s="143"/>
      <c r="G295" s="38"/>
      <c r="H295" s="144" t="s">
        <v>531</v>
      </c>
      <c r="I295" s="144" t="s">
        <v>14</v>
      </c>
      <c r="J295" s="145">
        <v>222000</v>
      </c>
    </row>
    <row r="296" ht="1.5" customHeight="1"/>
    <row r="297" spans="1:10" ht="23.25" customHeight="1">
      <c r="A297" s="38"/>
      <c r="B297" s="11" t="s">
        <v>158</v>
      </c>
      <c r="C297" s="137"/>
      <c r="D297" s="138">
        <v>98769000</v>
      </c>
      <c r="E297" s="138">
        <v>98769000</v>
      </c>
      <c r="F297" s="138">
        <v>95963940</v>
      </c>
      <c r="G297" s="11"/>
      <c r="H297" s="13"/>
      <c r="I297" s="13"/>
      <c r="J297" s="139"/>
    </row>
    <row r="298" spans="1:10" ht="23.25" customHeight="1">
      <c r="A298" s="12"/>
      <c r="B298" s="38"/>
      <c r="C298" s="140" t="s">
        <v>157</v>
      </c>
      <c r="D298" s="138">
        <v>45841000</v>
      </c>
      <c r="E298" s="138">
        <v>45841000</v>
      </c>
      <c r="F298" s="138">
        <v>44704100</v>
      </c>
      <c r="G298" s="11"/>
      <c r="H298" s="13"/>
      <c r="I298" s="13"/>
      <c r="J298" s="139"/>
    </row>
    <row r="299" spans="1:10" ht="23.25" customHeight="1">
      <c r="A299" s="12"/>
      <c r="B299" s="141"/>
      <c r="C299" s="142"/>
      <c r="D299" s="143"/>
      <c r="E299" s="143"/>
      <c r="F299" s="143"/>
      <c r="G299" s="38" t="s">
        <v>157</v>
      </c>
      <c r="H299" s="144"/>
      <c r="I299" s="144" t="s">
        <v>14</v>
      </c>
      <c r="J299" s="145">
        <v>44704100</v>
      </c>
    </row>
    <row r="300" spans="1:10" ht="23.25" customHeight="1">
      <c r="A300" s="12"/>
      <c r="B300" s="141"/>
      <c r="C300" s="142"/>
      <c r="D300" s="143"/>
      <c r="E300" s="143"/>
      <c r="F300" s="143"/>
      <c r="G300" s="38"/>
      <c r="H300" s="144" t="s">
        <v>531</v>
      </c>
      <c r="I300" s="144" t="s">
        <v>14</v>
      </c>
      <c r="J300" s="145">
        <v>44704100</v>
      </c>
    </row>
    <row r="301" spans="1:10" ht="23.25" customHeight="1">
      <c r="A301" s="12"/>
      <c r="B301" s="38"/>
      <c r="C301" s="140" t="s">
        <v>156</v>
      </c>
      <c r="D301" s="138">
        <v>30120000</v>
      </c>
      <c r="E301" s="138">
        <v>30120000</v>
      </c>
      <c r="F301" s="138">
        <v>28455770</v>
      </c>
      <c r="G301" s="11"/>
      <c r="H301" s="13"/>
      <c r="I301" s="13"/>
      <c r="J301" s="139"/>
    </row>
    <row r="302" spans="1:10" ht="23.25" customHeight="1">
      <c r="A302" s="12"/>
      <c r="B302" s="141"/>
      <c r="C302" s="142"/>
      <c r="D302" s="143"/>
      <c r="E302" s="143"/>
      <c r="F302" s="143"/>
      <c r="G302" s="38" t="s">
        <v>155</v>
      </c>
      <c r="H302" s="144"/>
      <c r="I302" s="144" t="s">
        <v>14</v>
      </c>
      <c r="J302" s="145">
        <v>28455770</v>
      </c>
    </row>
    <row r="303" spans="1:10" ht="23.25" customHeight="1">
      <c r="A303" s="12"/>
      <c r="B303" s="141"/>
      <c r="C303" s="142"/>
      <c r="D303" s="143"/>
      <c r="E303" s="143"/>
      <c r="F303" s="143"/>
      <c r="G303" s="38"/>
      <c r="H303" s="144" t="s">
        <v>531</v>
      </c>
      <c r="I303" s="144" t="s">
        <v>14</v>
      </c>
      <c r="J303" s="145">
        <v>28168220</v>
      </c>
    </row>
    <row r="304" spans="1:10" ht="23.25" customHeight="1">
      <c r="A304" s="12"/>
      <c r="B304" s="141"/>
      <c r="C304" s="142"/>
      <c r="D304" s="143"/>
      <c r="E304" s="143"/>
      <c r="F304" s="143"/>
      <c r="G304" s="38"/>
      <c r="H304" s="144" t="s">
        <v>548</v>
      </c>
      <c r="I304" s="144" t="s">
        <v>14</v>
      </c>
      <c r="J304" s="145">
        <v>287550</v>
      </c>
    </row>
    <row r="305" spans="1:10" ht="23.25" customHeight="1">
      <c r="A305" s="12"/>
      <c r="B305" s="38"/>
      <c r="C305" s="140" t="s">
        <v>154</v>
      </c>
      <c r="D305" s="138">
        <v>20132000</v>
      </c>
      <c r="E305" s="138">
        <v>20132000</v>
      </c>
      <c r="F305" s="138">
        <v>20130980</v>
      </c>
      <c r="G305" s="11"/>
      <c r="H305" s="13"/>
      <c r="I305" s="13"/>
      <c r="J305" s="139"/>
    </row>
    <row r="306" spans="1:10" ht="23.25" customHeight="1">
      <c r="A306" s="12"/>
      <c r="B306" s="141"/>
      <c r="C306" s="142"/>
      <c r="D306" s="143"/>
      <c r="E306" s="143"/>
      <c r="F306" s="143"/>
      <c r="G306" s="38" t="s">
        <v>153</v>
      </c>
      <c r="H306" s="144"/>
      <c r="I306" s="144" t="s">
        <v>14</v>
      </c>
      <c r="J306" s="145">
        <v>20130980</v>
      </c>
    </row>
    <row r="307" spans="1:10" ht="23.25" customHeight="1">
      <c r="A307" s="12"/>
      <c r="B307" s="141"/>
      <c r="C307" s="142"/>
      <c r="D307" s="143"/>
      <c r="E307" s="143"/>
      <c r="F307" s="143"/>
      <c r="G307" s="38"/>
      <c r="H307" s="144" t="s">
        <v>531</v>
      </c>
      <c r="I307" s="144" t="s">
        <v>14</v>
      </c>
      <c r="J307" s="145">
        <v>19267070</v>
      </c>
    </row>
    <row r="308" spans="1:10" ht="23.25" customHeight="1">
      <c r="A308" s="12"/>
      <c r="B308" s="141"/>
      <c r="C308" s="142"/>
      <c r="D308" s="143"/>
      <c r="E308" s="143"/>
      <c r="F308" s="143"/>
      <c r="G308" s="38"/>
      <c r="H308" s="144" t="s">
        <v>548</v>
      </c>
      <c r="I308" s="144" t="s">
        <v>14</v>
      </c>
      <c r="J308" s="145">
        <v>863910</v>
      </c>
    </row>
    <row r="309" spans="1:10" ht="23.25" customHeight="1">
      <c r="A309" s="12"/>
      <c r="B309" s="38"/>
      <c r="C309" s="140" t="s">
        <v>152</v>
      </c>
      <c r="D309" s="138">
        <v>2676000</v>
      </c>
      <c r="E309" s="138">
        <v>2676000</v>
      </c>
      <c r="F309" s="138">
        <v>2673090</v>
      </c>
      <c r="G309" s="11"/>
      <c r="H309" s="13"/>
      <c r="I309" s="13"/>
      <c r="J309" s="139"/>
    </row>
    <row r="310" spans="1:10" ht="23.25" customHeight="1">
      <c r="A310" s="12"/>
      <c r="B310" s="141"/>
      <c r="C310" s="142"/>
      <c r="D310" s="143"/>
      <c r="E310" s="143"/>
      <c r="F310" s="143"/>
      <c r="G310" s="38" t="s">
        <v>151</v>
      </c>
      <c r="H310" s="144"/>
      <c r="I310" s="144" t="s">
        <v>14</v>
      </c>
      <c r="J310" s="145">
        <v>2673090</v>
      </c>
    </row>
    <row r="311" spans="1:10" ht="23.25" customHeight="1">
      <c r="A311" s="12"/>
      <c r="B311" s="141"/>
      <c r="C311" s="142"/>
      <c r="D311" s="143"/>
      <c r="E311" s="143"/>
      <c r="F311" s="143"/>
      <c r="G311" s="38"/>
      <c r="H311" s="144" t="s">
        <v>531</v>
      </c>
      <c r="I311" s="144" t="s">
        <v>14</v>
      </c>
      <c r="J311" s="145">
        <v>2673090</v>
      </c>
    </row>
    <row r="312" spans="1:10" ht="23.25" customHeight="1">
      <c r="A312" s="11" t="s">
        <v>150</v>
      </c>
      <c r="B312" s="13"/>
      <c r="C312" s="137"/>
      <c r="D312" s="138">
        <v>96572000</v>
      </c>
      <c r="E312" s="138">
        <v>96572000</v>
      </c>
      <c r="F312" s="138">
        <v>94585470</v>
      </c>
      <c r="G312" s="11"/>
      <c r="H312" s="13"/>
      <c r="I312" s="13"/>
      <c r="J312" s="139"/>
    </row>
    <row r="313" spans="1:10" ht="23.25" customHeight="1">
      <c r="A313" s="38"/>
      <c r="B313" s="11" t="s">
        <v>149</v>
      </c>
      <c r="C313" s="137"/>
      <c r="D313" s="138">
        <v>96572000</v>
      </c>
      <c r="E313" s="138">
        <v>96572000</v>
      </c>
      <c r="F313" s="138">
        <v>94585470</v>
      </c>
      <c r="G313" s="11"/>
      <c r="H313" s="13"/>
      <c r="I313" s="13"/>
      <c r="J313" s="139"/>
    </row>
    <row r="314" spans="1:10" ht="23.25" customHeight="1">
      <c r="A314" s="12"/>
      <c r="B314" s="38"/>
      <c r="C314" s="140" t="s">
        <v>149</v>
      </c>
      <c r="D314" s="138">
        <v>82510000</v>
      </c>
      <c r="E314" s="138">
        <v>82510000</v>
      </c>
      <c r="F314" s="138">
        <v>81735000</v>
      </c>
      <c r="G314" s="11"/>
      <c r="H314" s="13"/>
      <c r="I314" s="13"/>
      <c r="J314" s="139"/>
    </row>
    <row r="315" spans="1:10" ht="23.25" customHeight="1">
      <c r="A315" s="12"/>
      <c r="B315" s="141"/>
      <c r="C315" s="142"/>
      <c r="D315" s="143"/>
      <c r="E315" s="143"/>
      <c r="F315" s="143"/>
      <c r="G315" s="38" t="s">
        <v>148</v>
      </c>
      <c r="H315" s="144"/>
      <c r="I315" s="144" t="s">
        <v>14</v>
      </c>
      <c r="J315" s="145">
        <v>81735000</v>
      </c>
    </row>
    <row r="316" spans="1:10" ht="23.25" customHeight="1">
      <c r="A316" s="12"/>
      <c r="B316" s="141"/>
      <c r="C316" s="142"/>
      <c r="D316" s="143"/>
      <c r="E316" s="143"/>
      <c r="F316" s="143"/>
      <c r="G316" s="38"/>
      <c r="H316" s="144" t="s">
        <v>531</v>
      </c>
      <c r="I316" s="144" t="s">
        <v>14</v>
      </c>
      <c r="J316" s="145">
        <v>81735000</v>
      </c>
    </row>
    <row r="317" spans="1:10" ht="23.25" customHeight="1">
      <c r="A317" s="12"/>
      <c r="B317" s="38"/>
      <c r="C317" s="140" t="s">
        <v>147</v>
      </c>
      <c r="D317" s="138">
        <v>14062000</v>
      </c>
      <c r="E317" s="138">
        <v>14062000</v>
      </c>
      <c r="F317" s="138">
        <v>12850470</v>
      </c>
      <c r="G317" s="11"/>
      <c r="H317" s="13"/>
      <c r="I317" s="13"/>
      <c r="J317" s="139"/>
    </row>
    <row r="318" spans="1:10" ht="23.25" customHeight="1">
      <c r="A318" s="12"/>
      <c r="B318" s="141"/>
      <c r="C318" s="142"/>
      <c r="D318" s="143"/>
      <c r="E318" s="143"/>
      <c r="F318" s="143"/>
      <c r="G318" s="38" t="s">
        <v>146</v>
      </c>
      <c r="H318" s="144"/>
      <c r="I318" s="144" t="s">
        <v>14</v>
      </c>
      <c r="J318" s="145">
        <v>8680170</v>
      </c>
    </row>
    <row r="319" spans="1:10" ht="23.25" customHeight="1">
      <c r="A319" s="12"/>
      <c r="B319" s="141"/>
      <c r="C319" s="142"/>
      <c r="D319" s="143"/>
      <c r="E319" s="143"/>
      <c r="F319" s="143"/>
      <c r="G319" s="38"/>
      <c r="H319" s="144" t="s">
        <v>529</v>
      </c>
      <c r="I319" s="144" t="s">
        <v>14</v>
      </c>
      <c r="J319" s="145">
        <v>8680170</v>
      </c>
    </row>
    <row r="320" spans="1:10" ht="23.25" customHeight="1">
      <c r="A320" s="12"/>
      <c r="B320" s="141"/>
      <c r="C320" s="142"/>
      <c r="D320" s="143"/>
      <c r="E320" s="143"/>
      <c r="F320" s="143"/>
      <c r="G320" s="38" t="s">
        <v>145</v>
      </c>
      <c r="H320" s="144"/>
      <c r="I320" s="144" t="s">
        <v>14</v>
      </c>
      <c r="J320" s="145">
        <v>4170300</v>
      </c>
    </row>
    <row r="321" spans="1:10" ht="23.25" customHeight="1">
      <c r="A321" s="12"/>
      <c r="B321" s="141"/>
      <c r="C321" s="142"/>
      <c r="D321" s="143"/>
      <c r="E321" s="143"/>
      <c r="F321" s="143"/>
      <c r="G321" s="38"/>
      <c r="H321" s="144" t="s">
        <v>531</v>
      </c>
      <c r="I321" s="144" t="s">
        <v>14</v>
      </c>
      <c r="J321" s="145">
        <v>4170300</v>
      </c>
    </row>
    <row r="322" spans="1:10" ht="23.25" customHeight="1">
      <c r="A322" s="11" t="s">
        <v>144</v>
      </c>
      <c r="B322" s="13"/>
      <c r="C322" s="137"/>
      <c r="D322" s="138">
        <v>147312000</v>
      </c>
      <c r="E322" s="138">
        <v>147312000</v>
      </c>
      <c r="F322" s="138">
        <v>141350890</v>
      </c>
      <c r="G322" s="11"/>
      <c r="H322" s="13"/>
      <c r="I322" s="13"/>
      <c r="J322" s="139"/>
    </row>
    <row r="323" spans="1:10" ht="23.25" customHeight="1">
      <c r="A323" s="38"/>
      <c r="B323" s="11" t="s">
        <v>143</v>
      </c>
      <c r="C323" s="137"/>
      <c r="D323" s="138">
        <v>36229000</v>
      </c>
      <c r="E323" s="138">
        <v>36229000</v>
      </c>
      <c r="F323" s="138">
        <v>34743530</v>
      </c>
      <c r="G323" s="11"/>
      <c r="H323" s="13"/>
      <c r="I323" s="13"/>
      <c r="J323" s="139"/>
    </row>
    <row r="324" spans="1:10" ht="23.25" customHeight="1">
      <c r="A324" s="12"/>
      <c r="B324" s="38"/>
      <c r="C324" s="140" t="s">
        <v>142</v>
      </c>
      <c r="D324" s="138">
        <v>19208000</v>
      </c>
      <c r="E324" s="138">
        <v>19208000</v>
      </c>
      <c r="F324" s="138">
        <v>18958000</v>
      </c>
      <c r="G324" s="11"/>
      <c r="H324" s="13"/>
      <c r="I324" s="13"/>
      <c r="J324" s="139"/>
    </row>
    <row r="325" ht="1.5" customHeight="1"/>
    <row r="326" spans="1:10" ht="23.25" customHeight="1">
      <c r="A326" s="12"/>
      <c r="B326" s="141"/>
      <c r="C326" s="142"/>
      <c r="D326" s="143"/>
      <c r="E326" s="143"/>
      <c r="F326" s="143"/>
      <c r="G326" s="38" t="s">
        <v>141</v>
      </c>
      <c r="H326" s="144"/>
      <c r="I326" s="144" t="s">
        <v>14</v>
      </c>
      <c r="J326" s="145">
        <v>18958000</v>
      </c>
    </row>
    <row r="327" spans="1:10" ht="23.25" customHeight="1">
      <c r="A327" s="12"/>
      <c r="B327" s="141"/>
      <c r="C327" s="142"/>
      <c r="D327" s="143"/>
      <c r="E327" s="143"/>
      <c r="F327" s="143"/>
      <c r="G327" s="38"/>
      <c r="H327" s="144" t="s">
        <v>529</v>
      </c>
      <c r="I327" s="144" t="s">
        <v>14</v>
      </c>
      <c r="J327" s="145">
        <v>16136000</v>
      </c>
    </row>
    <row r="328" spans="1:10" ht="23.25" customHeight="1">
      <c r="A328" s="12"/>
      <c r="B328" s="141"/>
      <c r="C328" s="142"/>
      <c r="D328" s="143"/>
      <c r="E328" s="143"/>
      <c r="F328" s="143"/>
      <c r="G328" s="38"/>
      <c r="H328" s="144" t="s">
        <v>530</v>
      </c>
      <c r="I328" s="144" t="s">
        <v>14</v>
      </c>
      <c r="J328" s="145">
        <v>2822000</v>
      </c>
    </row>
    <row r="329" spans="1:10" ht="23.25" customHeight="1">
      <c r="A329" s="12"/>
      <c r="B329" s="38"/>
      <c r="C329" s="140" t="s">
        <v>140</v>
      </c>
      <c r="D329" s="138">
        <v>17021000</v>
      </c>
      <c r="E329" s="138">
        <v>17021000</v>
      </c>
      <c r="F329" s="138">
        <v>15785530</v>
      </c>
      <c r="G329" s="11"/>
      <c r="H329" s="13"/>
      <c r="I329" s="13"/>
      <c r="J329" s="139"/>
    </row>
    <row r="330" spans="1:10" ht="23.25" customHeight="1">
      <c r="A330" s="12"/>
      <c r="B330" s="141"/>
      <c r="C330" s="142"/>
      <c r="D330" s="143"/>
      <c r="E330" s="143"/>
      <c r="F330" s="143"/>
      <c r="G330" s="38" t="s">
        <v>139</v>
      </c>
      <c r="H330" s="144"/>
      <c r="I330" s="144" t="s">
        <v>14</v>
      </c>
      <c r="J330" s="145">
        <v>8410530</v>
      </c>
    </row>
    <row r="331" spans="1:10" ht="23.25" customHeight="1">
      <c r="A331" s="12"/>
      <c r="B331" s="141"/>
      <c r="C331" s="142"/>
      <c r="D331" s="143"/>
      <c r="E331" s="143"/>
      <c r="F331" s="143"/>
      <c r="G331" s="38"/>
      <c r="H331" s="144" t="s">
        <v>531</v>
      </c>
      <c r="I331" s="144" t="s">
        <v>14</v>
      </c>
      <c r="J331" s="145">
        <v>8410530</v>
      </c>
    </row>
    <row r="332" spans="1:10" ht="23.25" customHeight="1">
      <c r="A332" s="12"/>
      <c r="B332" s="141"/>
      <c r="C332" s="142"/>
      <c r="D332" s="143"/>
      <c r="E332" s="143"/>
      <c r="F332" s="143"/>
      <c r="G332" s="38" t="s">
        <v>138</v>
      </c>
      <c r="H332" s="144"/>
      <c r="I332" s="144" t="s">
        <v>14</v>
      </c>
      <c r="J332" s="145">
        <v>7375000</v>
      </c>
    </row>
    <row r="333" spans="1:10" ht="23.25" customHeight="1">
      <c r="A333" s="12"/>
      <c r="B333" s="141"/>
      <c r="C333" s="142"/>
      <c r="D333" s="143"/>
      <c r="E333" s="143"/>
      <c r="F333" s="143"/>
      <c r="G333" s="38"/>
      <c r="H333" s="144" t="s">
        <v>531</v>
      </c>
      <c r="I333" s="144" t="s">
        <v>14</v>
      </c>
      <c r="J333" s="145">
        <v>7375000</v>
      </c>
    </row>
    <row r="334" spans="1:10" ht="23.25" customHeight="1">
      <c r="A334" s="38"/>
      <c r="B334" s="11" t="s">
        <v>137</v>
      </c>
      <c r="C334" s="137"/>
      <c r="D334" s="138">
        <v>69082000</v>
      </c>
      <c r="E334" s="138">
        <v>69082000</v>
      </c>
      <c r="F334" s="138">
        <v>64607360</v>
      </c>
      <c r="G334" s="11"/>
      <c r="H334" s="13"/>
      <c r="I334" s="13"/>
      <c r="J334" s="139"/>
    </row>
    <row r="335" spans="1:10" ht="23.25" customHeight="1">
      <c r="A335" s="12"/>
      <c r="B335" s="38"/>
      <c r="C335" s="140" t="s">
        <v>136</v>
      </c>
      <c r="D335" s="138">
        <v>2159000</v>
      </c>
      <c r="E335" s="138">
        <v>2159000</v>
      </c>
      <c r="F335" s="138">
        <v>2153280</v>
      </c>
      <c r="G335" s="11"/>
      <c r="H335" s="13"/>
      <c r="I335" s="13"/>
      <c r="J335" s="139"/>
    </row>
    <row r="336" spans="1:10" ht="23.25" customHeight="1">
      <c r="A336" s="12"/>
      <c r="B336" s="141"/>
      <c r="C336" s="142"/>
      <c r="D336" s="143"/>
      <c r="E336" s="143"/>
      <c r="F336" s="143"/>
      <c r="G336" s="38" t="s">
        <v>135</v>
      </c>
      <c r="H336" s="144"/>
      <c r="I336" s="144" t="s">
        <v>14</v>
      </c>
      <c r="J336" s="145">
        <v>1997850</v>
      </c>
    </row>
    <row r="337" spans="1:10" ht="23.25" customHeight="1">
      <c r="A337" s="12"/>
      <c r="B337" s="141"/>
      <c r="C337" s="142"/>
      <c r="D337" s="143"/>
      <c r="E337" s="143"/>
      <c r="F337" s="143"/>
      <c r="G337" s="38"/>
      <c r="H337" s="144" t="s">
        <v>531</v>
      </c>
      <c r="I337" s="144" t="s">
        <v>14</v>
      </c>
      <c r="J337" s="145">
        <v>1279760</v>
      </c>
    </row>
    <row r="338" spans="1:10" ht="23.25" customHeight="1">
      <c r="A338" s="12"/>
      <c r="B338" s="141"/>
      <c r="C338" s="142"/>
      <c r="D338" s="143"/>
      <c r="E338" s="143"/>
      <c r="F338" s="143"/>
      <c r="G338" s="38"/>
      <c r="H338" s="144" t="s">
        <v>533</v>
      </c>
      <c r="I338" s="144" t="s">
        <v>14</v>
      </c>
      <c r="J338" s="145">
        <v>718090</v>
      </c>
    </row>
    <row r="339" spans="1:10" ht="23.25" customHeight="1">
      <c r="A339" s="12"/>
      <c r="B339" s="141"/>
      <c r="C339" s="142"/>
      <c r="D339" s="143"/>
      <c r="E339" s="143"/>
      <c r="F339" s="143"/>
      <c r="G339" s="38" t="s">
        <v>134</v>
      </c>
      <c r="H339" s="144"/>
      <c r="I339" s="144" t="s">
        <v>14</v>
      </c>
      <c r="J339" s="145">
        <v>155430</v>
      </c>
    </row>
    <row r="340" spans="1:10" ht="23.25" customHeight="1">
      <c r="A340" s="12"/>
      <c r="B340" s="141"/>
      <c r="C340" s="142"/>
      <c r="D340" s="143"/>
      <c r="E340" s="143"/>
      <c r="F340" s="143"/>
      <c r="G340" s="38"/>
      <c r="H340" s="144" t="s">
        <v>531</v>
      </c>
      <c r="I340" s="144" t="s">
        <v>14</v>
      </c>
      <c r="J340" s="145">
        <v>155430</v>
      </c>
    </row>
    <row r="341" spans="1:10" ht="23.25" customHeight="1">
      <c r="A341" s="12"/>
      <c r="B341" s="38"/>
      <c r="C341" s="140" t="s">
        <v>133</v>
      </c>
      <c r="D341" s="138">
        <v>32129000</v>
      </c>
      <c r="E341" s="138">
        <v>32129000</v>
      </c>
      <c r="F341" s="138">
        <v>31319240</v>
      </c>
      <c r="G341" s="11"/>
      <c r="H341" s="13"/>
      <c r="I341" s="13"/>
      <c r="J341" s="139"/>
    </row>
    <row r="342" spans="1:10" ht="23.25" customHeight="1">
      <c r="A342" s="12"/>
      <c r="B342" s="141"/>
      <c r="C342" s="142"/>
      <c r="D342" s="143"/>
      <c r="E342" s="143"/>
      <c r="F342" s="143"/>
      <c r="G342" s="38" t="s">
        <v>132</v>
      </c>
      <c r="H342" s="144"/>
      <c r="I342" s="144" t="s">
        <v>14</v>
      </c>
      <c r="J342" s="145">
        <v>10252250</v>
      </c>
    </row>
    <row r="343" spans="1:10" ht="23.25" customHeight="1">
      <c r="A343" s="12"/>
      <c r="B343" s="141"/>
      <c r="C343" s="142"/>
      <c r="D343" s="143"/>
      <c r="E343" s="143"/>
      <c r="F343" s="143"/>
      <c r="G343" s="38"/>
      <c r="H343" s="144" t="s">
        <v>531</v>
      </c>
      <c r="I343" s="144" t="s">
        <v>14</v>
      </c>
      <c r="J343" s="145">
        <v>7487250</v>
      </c>
    </row>
    <row r="344" spans="1:10" ht="23.25" customHeight="1">
      <c r="A344" s="12"/>
      <c r="B344" s="141"/>
      <c r="C344" s="142"/>
      <c r="D344" s="143"/>
      <c r="E344" s="143"/>
      <c r="F344" s="143"/>
      <c r="G344" s="38"/>
      <c r="H344" s="144" t="s">
        <v>533</v>
      </c>
      <c r="I344" s="144" t="s">
        <v>14</v>
      </c>
      <c r="J344" s="145">
        <v>2765000</v>
      </c>
    </row>
    <row r="345" spans="1:10" ht="23.25" customHeight="1">
      <c r="A345" s="12"/>
      <c r="B345" s="141"/>
      <c r="C345" s="142"/>
      <c r="D345" s="143"/>
      <c r="E345" s="143"/>
      <c r="F345" s="143"/>
      <c r="G345" s="38" t="s">
        <v>131</v>
      </c>
      <c r="H345" s="144"/>
      <c r="I345" s="144" t="s">
        <v>14</v>
      </c>
      <c r="J345" s="145">
        <v>21066990</v>
      </c>
    </row>
    <row r="346" spans="1:10" ht="23.25" customHeight="1">
      <c r="A346" s="12"/>
      <c r="B346" s="141"/>
      <c r="C346" s="142"/>
      <c r="D346" s="143"/>
      <c r="E346" s="143"/>
      <c r="F346" s="143"/>
      <c r="G346" s="38"/>
      <c r="H346" s="144" t="s">
        <v>529</v>
      </c>
      <c r="I346" s="144" t="s">
        <v>14</v>
      </c>
      <c r="J346" s="145">
        <v>17896000</v>
      </c>
    </row>
    <row r="347" spans="1:10" ht="23.25" customHeight="1">
      <c r="A347" s="12"/>
      <c r="B347" s="141"/>
      <c r="C347" s="142"/>
      <c r="D347" s="143"/>
      <c r="E347" s="143"/>
      <c r="F347" s="143"/>
      <c r="G347" s="38"/>
      <c r="H347" s="144" t="s">
        <v>530</v>
      </c>
      <c r="I347" s="144" t="s">
        <v>14</v>
      </c>
      <c r="J347" s="145">
        <v>3170990</v>
      </c>
    </row>
    <row r="348" spans="1:10" ht="23.25" customHeight="1">
      <c r="A348" s="12"/>
      <c r="B348" s="38"/>
      <c r="C348" s="140" t="s">
        <v>130</v>
      </c>
      <c r="D348" s="138">
        <v>4500000</v>
      </c>
      <c r="E348" s="138">
        <v>4500000</v>
      </c>
      <c r="F348" s="138">
        <v>4357300</v>
      </c>
      <c r="G348" s="11"/>
      <c r="H348" s="13"/>
      <c r="I348" s="13"/>
      <c r="J348" s="139"/>
    </row>
    <row r="349" spans="1:10" ht="23.25" customHeight="1">
      <c r="A349" s="12"/>
      <c r="B349" s="141"/>
      <c r="C349" s="142"/>
      <c r="D349" s="143"/>
      <c r="E349" s="143"/>
      <c r="F349" s="143"/>
      <c r="G349" s="38" t="s">
        <v>129</v>
      </c>
      <c r="H349" s="144"/>
      <c r="I349" s="144" t="s">
        <v>14</v>
      </c>
      <c r="J349" s="145">
        <v>162000</v>
      </c>
    </row>
    <row r="350" spans="1:10" ht="23.25" customHeight="1">
      <c r="A350" s="12"/>
      <c r="B350" s="141"/>
      <c r="C350" s="142"/>
      <c r="D350" s="143"/>
      <c r="E350" s="143"/>
      <c r="F350" s="143"/>
      <c r="G350" s="38"/>
      <c r="H350" s="144" t="s">
        <v>531</v>
      </c>
      <c r="I350" s="144" t="s">
        <v>14</v>
      </c>
      <c r="J350" s="145">
        <v>162000</v>
      </c>
    </row>
    <row r="351" spans="1:10" ht="23.25" customHeight="1">
      <c r="A351" s="12"/>
      <c r="B351" s="141"/>
      <c r="C351" s="142"/>
      <c r="D351" s="143"/>
      <c r="E351" s="143"/>
      <c r="F351" s="143"/>
      <c r="G351" s="38" t="s">
        <v>128</v>
      </c>
      <c r="H351" s="144"/>
      <c r="I351" s="144" t="s">
        <v>14</v>
      </c>
      <c r="J351" s="145">
        <v>4195300</v>
      </c>
    </row>
    <row r="352" spans="1:10" ht="23.25" customHeight="1">
      <c r="A352" s="12"/>
      <c r="B352" s="141"/>
      <c r="C352" s="142"/>
      <c r="D352" s="143"/>
      <c r="E352" s="143"/>
      <c r="F352" s="143"/>
      <c r="G352" s="38"/>
      <c r="H352" s="144" t="s">
        <v>531</v>
      </c>
      <c r="I352" s="144" t="s">
        <v>14</v>
      </c>
      <c r="J352" s="145">
        <v>751700</v>
      </c>
    </row>
    <row r="353" spans="1:10" ht="23.25" customHeight="1">
      <c r="A353" s="12"/>
      <c r="B353" s="141"/>
      <c r="C353" s="142"/>
      <c r="D353" s="143"/>
      <c r="E353" s="143"/>
      <c r="F353" s="143"/>
      <c r="G353" s="38"/>
      <c r="H353" s="144" t="s">
        <v>533</v>
      </c>
      <c r="I353" s="144" t="s">
        <v>14</v>
      </c>
      <c r="J353" s="145">
        <v>3443600</v>
      </c>
    </row>
    <row r="354" ht="1.5" customHeight="1"/>
    <row r="355" spans="1:10" ht="23.25" customHeight="1">
      <c r="A355" s="12"/>
      <c r="B355" s="38"/>
      <c r="C355" s="140" t="s">
        <v>127</v>
      </c>
      <c r="D355" s="138">
        <v>30294000</v>
      </c>
      <c r="E355" s="138">
        <v>30294000</v>
      </c>
      <c r="F355" s="138">
        <v>26777540</v>
      </c>
      <c r="G355" s="11"/>
      <c r="H355" s="13"/>
      <c r="I355" s="13"/>
      <c r="J355" s="139"/>
    </row>
    <row r="356" spans="1:10" ht="23.25" customHeight="1">
      <c r="A356" s="12"/>
      <c r="B356" s="141"/>
      <c r="C356" s="142"/>
      <c r="D356" s="143"/>
      <c r="E356" s="143"/>
      <c r="F356" s="143"/>
      <c r="G356" s="38" t="s">
        <v>126</v>
      </c>
      <c r="H356" s="144"/>
      <c r="I356" s="144" t="s">
        <v>14</v>
      </c>
      <c r="J356" s="145">
        <v>22599230</v>
      </c>
    </row>
    <row r="357" spans="1:10" ht="23.25" customHeight="1">
      <c r="A357" s="12"/>
      <c r="B357" s="141"/>
      <c r="C357" s="142"/>
      <c r="D357" s="143"/>
      <c r="E357" s="143"/>
      <c r="F357" s="143"/>
      <c r="G357" s="38"/>
      <c r="H357" s="144" t="s">
        <v>531</v>
      </c>
      <c r="I357" s="144" t="s">
        <v>14</v>
      </c>
      <c r="J357" s="145">
        <v>19619730</v>
      </c>
    </row>
    <row r="358" spans="1:10" ht="23.25" customHeight="1">
      <c r="A358" s="12"/>
      <c r="B358" s="141"/>
      <c r="C358" s="142"/>
      <c r="D358" s="143"/>
      <c r="E358" s="143"/>
      <c r="F358" s="143"/>
      <c r="G358" s="38"/>
      <c r="H358" s="144" t="s">
        <v>533</v>
      </c>
      <c r="I358" s="144" t="s">
        <v>14</v>
      </c>
      <c r="J358" s="145">
        <v>2979500</v>
      </c>
    </row>
    <row r="359" spans="1:10" ht="23.25" customHeight="1">
      <c r="A359" s="12"/>
      <c r="B359" s="141"/>
      <c r="C359" s="142"/>
      <c r="D359" s="143"/>
      <c r="E359" s="143"/>
      <c r="F359" s="143"/>
      <c r="G359" s="38" t="s">
        <v>125</v>
      </c>
      <c r="H359" s="144"/>
      <c r="I359" s="144" t="s">
        <v>14</v>
      </c>
      <c r="J359" s="145">
        <v>3930000</v>
      </c>
    </row>
    <row r="360" spans="1:10" ht="23.25" customHeight="1">
      <c r="A360" s="12"/>
      <c r="B360" s="141"/>
      <c r="C360" s="142"/>
      <c r="D360" s="143"/>
      <c r="E360" s="143"/>
      <c r="F360" s="143"/>
      <c r="G360" s="38"/>
      <c r="H360" s="144" t="s">
        <v>531</v>
      </c>
      <c r="I360" s="144" t="s">
        <v>14</v>
      </c>
      <c r="J360" s="145">
        <v>3930000</v>
      </c>
    </row>
    <row r="361" spans="1:10" ht="23.25" customHeight="1">
      <c r="A361" s="12"/>
      <c r="B361" s="141"/>
      <c r="C361" s="142"/>
      <c r="D361" s="143"/>
      <c r="E361" s="143"/>
      <c r="F361" s="143"/>
      <c r="G361" s="38" t="s">
        <v>124</v>
      </c>
      <c r="H361" s="144"/>
      <c r="I361" s="144" t="s">
        <v>14</v>
      </c>
      <c r="J361" s="145">
        <v>28600</v>
      </c>
    </row>
    <row r="362" spans="1:10" ht="23.25" customHeight="1">
      <c r="A362" s="12"/>
      <c r="B362" s="141"/>
      <c r="C362" s="142"/>
      <c r="D362" s="143"/>
      <c r="E362" s="143"/>
      <c r="F362" s="143"/>
      <c r="G362" s="38"/>
      <c r="H362" s="144" t="s">
        <v>531</v>
      </c>
      <c r="I362" s="144" t="s">
        <v>14</v>
      </c>
      <c r="J362" s="145">
        <v>28600</v>
      </c>
    </row>
    <row r="363" spans="1:10" ht="23.25" customHeight="1">
      <c r="A363" s="12"/>
      <c r="B363" s="141"/>
      <c r="C363" s="142"/>
      <c r="D363" s="143"/>
      <c r="E363" s="143"/>
      <c r="F363" s="143"/>
      <c r="G363" s="38" t="s">
        <v>123</v>
      </c>
      <c r="H363" s="144"/>
      <c r="I363" s="144" t="s">
        <v>14</v>
      </c>
      <c r="J363" s="145">
        <v>219710</v>
      </c>
    </row>
    <row r="364" spans="1:10" ht="23.25" customHeight="1">
      <c r="A364" s="12"/>
      <c r="B364" s="141"/>
      <c r="C364" s="142"/>
      <c r="D364" s="143"/>
      <c r="E364" s="143"/>
      <c r="F364" s="143"/>
      <c r="G364" s="38"/>
      <c r="H364" s="144" t="s">
        <v>531</v>
      </c>
      <c r="I364" s="144" t="s">
        <v>14</v>
      </c>
      <c r="J364" s="145">
        <v>219710</v>
      </c>
    </row>
    <row r="365" spans="1:10" ht="23.25" customHeight="1">
      <c r="A365" s="38"/>
      <c r="B365" s="11" t="s">
        <v>122</v>
      </c>
      <c r="C365" s="137"/>
      <c r="D365" s="138">
        <v>42001000</v>
      </c>
      <c r="E365" s="138">
        <v>42001000</v>
      </c>
      <c r="F365" s="138">
        <v>42000000</v>
      </c>
      <c r="G365" s="11"/>
      <c r="H365" s="13"/>
      <c r="I365" s="13"/>
      <c r="J365" s="139"/>
    </row>
    <row r="366" spans="1:10" ht="23.25" customHeight="1">
      <c r="A366" s="12"/>
      <c r="B366" s="38"/>
      <c r="C366" s="140" t="s">
        <v>121</v>
      </c>
      <c r="D366" s="138">
        <v>42001000</v>
      </c>
      <c r="E366" s="138">
        <v>42001000</v>
      </c>
      <c r="F366" s="138">
        <v>42000000</v>
      </c>
      <c r="G366" s="11"/>
      <c r="H366" s="13"/>
      <c r="I366" s="13"/>
      <c r="J366" s="139"/>
    </row>
    <row r="367" spans="1:10" ht="23.25" customHeight="1">
      <c r="A367" s="12"/>
      <c r="B367" s="141"/>
      <c r="C367" s="142"/>
      <c r="D367" s="143"/>
      <c r="E367" s="143"/>
      <c r="F367" s="143"/>
      <c r="G367" s="38" t="s">
        <v>552</v>
      </c>
      <c r="H367" s="144"/>
      <c r="I367" s="144" t="s">
        <v>14</v>
      </c>
      <c r="J367" s="145">
        <v>26000000</v>
      </c>
    </row>
    <row r="368" spans="1:10" ht="23.25" customHeight="1">
      <c r="A368" s="12"/>
      <c r="B368" s="141"/>
      <c r="C368" s="142"/>
      <c r="D368" s="143"/>
      <c r="E368" s="143"/>
      <c r="F368" s="143"/>
      <c r="G368" s="38"/>
      <c r="H368" s="144" t="s">
        <v>531</v>
      </c>
      <c r="I368" s="144" t="s">
        <v>14</v>
      </c>
      <c r="J368" s="145">
        <v>16990240</v>
      </c>
    </row>
    <row r="369" spans="1:10" ht="23.25" customHeight="1">
      <c r="A369" s="12"/>
      <c r="B369" s="141"/>
      <c r="C369" s="142"/>
      <c r="D369" s="143"/>
      <c r="E369" s="143"/>
      <c r="F369" s="143"/>
      <c r="G369" s="38"/>
      <c r="H369" s="144" t="s">
        <v>533</v>
      </c>
      <c r="I369" s="144" t="s">
        <v>14</v>
      </c>
      <c r="J369" s="145">
        <v>9009760</v>
      </c>
    </row>
    <row r="370" spans="1:10" ht="23.25" customHeight="1">
      <c r="A370" s="12"/>
      <c r="B370" s="141"/>
      <c r="C370" s="142"/>
      <c r="D370" s="143"/>
      <c r="E370" s="143"/>
      <c r="F370" s="143"/>
      <c r="G370" s="38" t="s">
        <v>553</v>
      </c>
      <c r="H370" s="144"/>
      <c r="I370" s="144" t="s">
        <v>14</v>
      </c>
      <c r="J370" s="145">
        <v>16000000</v>
      </c>
    </row>
    <row r="371" spans="1:10" ht="23.25" customHeight="1">
      <c r="A371" s="12"/>
      <c r="B371" s="141"/>
      <c r="C371" s="142"/>
      <c r="D371" s="143"/>
      <c r="E371" s="143"/>
      <c r="F371" s="143"/>
      <c r="G371" s="38"/>
      <c r="H371" s="144" t="s">
        <v>532</v>
      </c>
      <c r="I371" s="144" t="s">
        <v>14</v>
      </c>
      <c r="J371" s="145">
        <v>16000000</v>
      </c>
    </row>
    <row r="372" spans="1:10" ht="23.25" customHeight="1">
      <c r="A372" s="11" t="s">
        <v>120</v>
      </c>
      <c r="B372" s="13"/>
      <c r="C372" s="137"/>
      <c r="D372" s="138">
        <v>261665000</v>
      </c>
      <c r="E372" s="138">
        <v>261665000</v>
      </c>
      <c r="F372" s="138">
        <v>241571480</v>
      </c>
      <c r="G372" s="11"/>
      <c r="H372" s="13"/>
      <c r="I372" s="13"/>
      <c r="J372" s="139"/>
    </row>
    <row r="373" spans="1:10" ht="23.25" customHeight="1">
      <c r="A373" s="38"/>
      <c r="B373" s="11" t="s">
        <v>119</v>
      </c>
      <c r="C373" s="137"/>
      <c r="D373" s="138">
        <v>41068000</v>
      </c>
      <c r="E373" s="138">
        <v>41068000</v>
      </c>
      <c r="F373" s="138">
        <v>38742310</v>
      </c>
      <c r="G373" s="11"/>
      <c r="H373" s="13"/>
      <c r="I373" s="13"/>
      <c r="J373" s="139"/>
    </row>
    <row r="374" spans="1:10" ht="23.25" customHeight="1">
      <c r="A374" s="12"/>
      <c r="B374" s="38"/>
      <c r="C374" s="140" t="s">
        <v>118</v>
      </c>
      <c r="D374" s="138">
        <v>11572000</v>
      </c>
      <c r="E374" s="138">
        <v>11572000</v>
      </c>
      <c r="F374" s="138">
        <v>11160320</v>
      </c>
      <c r="G374" s="11"/>
      <c r="H374" s="13"/>
      <c r="I374" s="13"/>
      <c r="J374" s="139"/>
    </row>
    <row r="375" spans="1:10" ht="23.25" customHeight="1">
      <c r="A375" s="12"/>
      <c r="B375" s="141"/>
      <c r="C375" s="142"/>
      <c r="D375" s="143"/>
      <c r="E375" s="143"/>
      <c r="F375" s="143"/>
      <c r="G375" s="38" t="s">
        <v>117</v>
      </c>
      <c r="H375" s="144"/>
      <c r="I375" s="144" t="s">
        <v>14</v>
      </c>
      <c r="J375" s="145">
        <v>6120400</v>
      </c>
    </row>
    <row r="376" spans="1:10" ht="23.25" customHeight="1">
      <c r="A376" s="12"/>
      <c r="B376" s="141"/>
      <c r="C376" s="142"/>
      <c r="D376" s="143"/>
      <c r="E376" s="143"/>
      <c r="F376" s="143"/>
      <c r="G376" s="38"/>
      <c r="H376" s="144" t="s">
        <v>527</v>
      </c>
      <c r="I376" s="144" t="s">
        <v>14</v>
      </c>
      <c r="J376" s="145">
        <v>1584400</v>
      </c>
    </row>
    <row r="377" spans="1:10" ht="23.25" customHeight="1">
      <c r="A377" s="12"/>
      <c r="B377" s="141"/>
      <c r="C377" s="142"/>
      <c r="D377" s="143"/>
      <c r="E377" s="143"/>
      <c r="F377" s="143"/>
      <c r="G377" s="38"/>
      <c r="H377" s="144" t="s">
        <v>554</v>
      </c>
      <c r="I377" s="144" t="s">
        <v>14</v>
      </c>
      <c r="J377" s="145">
        <v>384000</v>
      </c>
    </row>
    <row r="378" spans="1:10" ht="23.25" customHeight="1">
      <c r="A378" s="12"/>
      <c r="B378" s="141"/>
      <c r="C378" s="142"/>
      <c r="D378" s="143"/>
      <c r="E378" s="143"/>
      <c r="F378" s="143"/>
      <c r="G378" s="38"/>
      <c r="H378" s="144" t="s">
        <v>555</v>
      </c>
      <c r="I378" s="144" t="s">
        <v>14</v>
      </c>
      <c r="J378" s="145">
        <v>4152000</v>
      </c>
    </row>
    <row r="379" spans="1:10" ht="23.25" customHeight="1">
      <c r="A379" s="12"/>
      <c r="B379" s="141"/>
      <c r="C379" s="142"/>
      <c r="D379" s="143"/>
      <c r="E379" s="143"/>
      <c r="F379" s="143"/>
      <c r="G379" s="38" t="s">
        <v>116</v>
      </c>
      <c r="H379" s="144"/>
      <c r="I379" s="144" t="s">
        <v>14</v>
      </c>
      <c r="J379" s="145">
        <v>5039920</v>
      </c>
    </row>
    <row r="380" spans="1:10" ht="23.25" customHeight="1">
      <c r="A380" s="12"/>
      <c r="B380" s="141"/>
      <c r="C380" s="142"/>
      <c r="D380" s="143"/>
      <c r="E380" s="143"/>
      <c r="F380" s="143"/>
      <c r="G380" s="38"/>
      <c r="H380" s="144" t="s">
        <v>526</v>
      </c>
      <c r="I380" s="144" t="s">
        <v>14</v>
      </c>
      <c r="J380" s="145">
        <v>5039920</v>
      </c>
    </row>
    <row r="381" spans="1:10" ht="23.25" customHeight="1">
      <c r="A381" s="12"/>
      <c r="B381" s="38"/>
      <c r="C381" s="140" t="s">
        <v>115</v>
      </c>
      <c r="D381" s="138">
        <v>19511000</v>
      </c>
      <c r="E381" s="138">
        <v>19511000</v>
      </c>
      <c r="F381" s="138">
        <v>18916680</v>
      </c>
      <c r="G381" s="11"/>
      <c r="H381" s="13"/>
      <c r="I381" s="13"/>
      <c r="J381" s="139"/>
    </row>
    <row r="382" spans="1:10" ht="23.25" customHeight="1">
      <c r="A382" s="12"/>
      <c r="B382" s="141"/>
      <c r="C382" s="142"/>
      <c r="D382" s="143"/>
      <c r="E382" s="143"/>
      <c r="F382" s="143"/>
      <c r="G382" s="38" t="s">
        <v>114</v>
      </c>
      <c r="H382" s="144"/>
      <c r="I382" s="144" t="s">
        <v>14</v>
      </c>
      <c r="J382" s="145">
        <v>18916680</v>
      </c>
    </row>
    <row r="383" ht="1.5" customHeight="1"/>
    <row r="384" spans="1:10" ht="23.25" customHeight="1">
      <c r="A384" s="12"/>
      <c r="B384" s="141"/>
      <c r="C384" s="142"/>
      <c r="D384" s="143"/>
      <c r="E384" s="143"/>
      <c r="F384" s="143"/>
      <c r="G384" s="38"/>
      <c r="H384" s="144" t="s">
        <v>527</v>
      </c>
      <c r="I384" s="144" t="s">
        <v>14</v>
      </c>
      <c r="J384" s="145">
        <v>14348780</v>
      </c>
    </row>
    <row r="385" spans="1:10" ht="23.25" customHeight="1">
      <c r="A385" s="12"/>
      <c r="B385" s="141"/>
      <c r="C385" s="142"/>
      <c r="D385" s="143"/>
      <c r="E385" s="143"/>
      <c r="F385" s="143"/>
      <c r="G385" s="38"/>
      <c r="H385" s="144" t="s">
        <v>554</v>
      </c>
      <c r="I385" s="144" t="s">
        <v>14</v>
      </c>
      <c r="J385" s="145">
        <v>702800</v>
      </c>
    </row>
    <row r="386" spans="1:10" ht="23.25" customHeight="1">
      <c r="A386" s="12"/>
      <c r="B386" s="141"/>
      <c r="C386" s="142"/>
      <c r="D386" s="143"/>
      <c r="E386" s="143"/>
      <c r="F386" s="143"/>
      <c r="G386" s="38"/>
      <c r="H386" s="144" t="s">
        <v>556</v>
      </c>
      <c r="I386" s="144" t="s">
        <v>14</v>
      </c>
      <c r="J386" s="145">
        <v>3865100</v>
      </c>
    </row>
    <row r="387" spans="1:10" ht="23.25" customHeight="1">
      <c r="A387" s="12"/>
      <c r="B387" s="38"/>
      <c r="C387" s="140" t="s">
        <v>113</v>
      </c>
      <c r="D387" s="138">
        <v>8535000</v>
      </c>
      <c r="E387" s="138">
        <v>8535000</v>
      </c>
      <c r="F387" s="138">
        <v>7328880</v>
      </c>
      <c r="G387" s="11"/>
      <c r="H387" s="13"/>
      <c r="I387" s="13"/>
      <c r="J387" s="139"/>
    </row>
    <row r="388" spans="1:10" ht="23.25" customHeight="1">
      <c r="A388" s="12"/>
      <c r="B388" s="141"/>
      <c r="C388" s="142"/>
      <c r="D388" s="143"/>
      <c r="E388" s="143"/>
      <c r="F388" s="143"/>
      <c r="G388" s="38" t="s">
        <v>112</v>
      </c>
      <c r="H388" s="144"/>
      <c r="I388" s="144" t="s">
        <v>14</v>
      </c>
      <c r="J388" s="145">
        <v>7328880</v>
      </c>
    </row>
    <row r="389" spans="1:10" ht="23.25" customHeight="1">
      <c r="A389" s="12"/>
      <c r="B389" s="141"/>
      <c r="C389" s="142"/>
      <c r="D389" s="143"/>
      <c r="E389" s="143"/>
      <c r="F389" s="143"/>
      <c r="G389" s="38"/>
      <c r="H389" s="144" t="s">
        <v>531</v>
      </c>
      <c r="I389" s="144" t="s">
        <v>14</v>
      </c>
      <c r="J389" s="145">
        <v>4194980</v>
      </c>
    </row>
    <row r="390" spans="1:10" ht="23.25" customHeight="1">
      <c r="A390" s="12"/>
      <c r="B390" s="141"/>
      <c r="C390" s="142"/>
      <c r="D390" s="143"/>
      <c r="E390" s="143"/>
      <c r="F390" s="143"/>
      <c r="G390" s="38"/>
      <c r="H390" s="144" t="s">
        <v>548</v>
      </c>
      <c r="I390" s="144" t="s">
        <v>14</v>
      </c>
      <c r="J390" s="145">
        <v>3133900</v>
      </c>
    </row>
    <row r="391" spans="1:10" ht="23.25" customHeight="1">
      <c r="A391" s="12"/>
      <c r="B391" s="38"/>
      <c r="C391" s="140" t="s">
        <v>111</v>
      </c>
      <c r="D391" s="138">
        <v>1450000</v>
      </c>
      <c r="E391" s="138">
        <v>1450000</v>
      </c>
      <c r="F391" s="138">
        <v>1336430</v>
      </c>
      <c r="G391" s="11"/>
      <c r="H391" s="13"/>
      <c r="I391" s="13"/>
      <c r="J391" s="139"/>
    </row>
    <row r="392" spans="1:10" ht="23.25" customHeight="1">
      <c r="A392" s="12"/>
      <c r="B392" s="141"/>
      <c r="C392" s="142"/>
      <c r="D392" s="143"/>
      <c r="E392" s="143"/>
      <c r="F392" s="143"/>
      <c r="G392" s="38" t="s">
        <v>557</v>
      </c>
      <c r="H392" s="144"/>
      <c r="I392" s="144" t="s">
        <v>14</v>
      </c>
      <c r="J392" s="145">
        <v>1336430</v>
      </c>
    </row>
    <row r="393" spans="1:10" ht="23.25" customHeight="1">
      <c r="A393" s="12"/>
      <c r="B393" s="141"/>
      <c r="C393" s="142"/>
      <c r="D393" s="143"/>
      <c r="E393" s="143"/>
      <c r="F393" s="143"/>
      <c r="G393" s="38"/>
      <c r="H393" s="144" t="s">
        <v>531</v>
      </c>
      <c r="I393" s="144" t="s">
        <v>14</v>
      </c>
      <c r="J393" s="145">
        <v>1010000</v>
      </c>
    </row>
    <row r="394" spans="1:10" ht="23.25" customHeight="1">
      <c r="A394" s="12"/>
      <c r="B394" s="141"/>
      <c r="C394" s="142"/>
      <c r="D394" s="143"/>
      <c r="E394" s="143"/>
      <c r="F394" s="143"/>
      <c r="G394" s="38"/>
      <c r="H394" s="144" t="s">
        <v>548</v>
      </c>
      <c r="I394" s="144" t="s">
        <v>14</v>
      </c>
      <c r="J394" s="145">
        <v>326430</v>
      </c>
    </row>
    <row r="395" spans="1:10" ht="23.25" customHeight="1">
      <c r="A395" s="38"/>
      <c r="B395" s="11" t="s">
        <v>110</v>
      </c>
      <c r="C395" s="137"/>
      <c r="D395" s="138">
        <v>173191000</v>
      </c>
      <c r="E395" s="138">
        <v>173191000</v>
      </c>
      <c r="F395" s="138">
        <v>159937970</v>
      </c>
      <c r="G395" s="11"/>
      <c r="H395" s="13"/>
      <c r="I395" s="13"/>
      <c r="J395" s="139"/>
    </row>
    <row r="396" spans="1:10" ht="23.25" customHeight="1">
      <c r="A396" s="12"/>
      <c r="B396" s="38"/>
      <c r="C396" s="140" t="s">
        <v>109</v>
      </c>
      <c r="D396" s="138">
        <v>37187000</v>
      </c>
      <c r="E396" s="138">
        <v>37187000</v>
      </c>
      <c r="F396" s="138">
        <v>35778060</v>
      </c>
      <c r="G396" s="11"/>
      <c r="H396" s="13"/>
      <c r="I396" s="13"/>
      <c r="J396" s="139"/>
    </row>
    <row r="397" spans="1:10" ht="23.25" customHeight="1">
      <c r="A397" s="12"/>
      <c r="B397" s="141"/>
      <c r="C397" s="142"/>
      <c r="D397" s="143"/>
      <c r="E397" s="143"/>
      <c r="F397" s="143"/>
      <c r="G397" s="38" t="s">
        <v>109</v>
      </c>
      <c r="H397" s="144"/>
      <c r="I397" s="144" t="s">
        <v>14</v>
      </c>
      <c r="J397" s="145">
        <v>2244000</v>
      </c>
    </row>
    <row r="398" spans="1:10" ht="23.25" customHeight="1">
      <c r="A398" s="12"/>
      <c r="B398" s="141"/>
      <c r="C398" s="142"/>
      <c r="D398" s="143"/>
      <c r="E398" s="143"/>
      <c r="F398" s="143"/>
      <c r="G398" s="38"/>
      <c r="H398" s="144" t="s">
        <v>531</v>
      </c>
      <c r="I398" s="144" t="s">
        <v>14</v>
      </c>
      <c r="J398" s="145">
        <v>2244000</v>
      </c>
    </row>
    <row r="399" spans="1:10" ht="23.25" customHeight="1">
      <c r="A399" s="12"/>
      <c r="B399" s="141"/>
      <c r="C399" s="142"/>
      <c r="D399" s="143"/>
      <c r="E399" s="143"/>
      <c r="F399" s="143"/>
      <c r="G399" s="38" t="s">
        <v>108</v>
      </c>
      <c r="H399" s="144"/>
      <c r="I399" s="144" t="s">
        <v>14</v>
      </c>
      <c r="J399" s="145">
        <v>33534060</v>
      </c>
    </row>
    <row r="400" spans="1:10" ht="23.25" customHeight="1">
      <c r="A400" s="12"/>
      <c r="B400" s="141"/>
      <c r="C400" s="142"/>
      <c r="D400" s="143"/>
      <c r="E400" s="143"/>
      <c r="F400" s="143"/>
      <c r="G400" s="38"/>
      <c r="H400" s="144" t="s">
        <v>531</v>
      </c>
      <c r="I400" s="144" t="s">
        <v>14</v>
      </c>
      <c r="J400" s="145">
        <v>33534060</v>
      </c>
    </row>
    <row r="401" spans="1:10" ht="23.25" customHeight="1">
      <c r="A401" s="12"/>
      <c r="B401" s="38"/>
      <c r="C401" s="140" t="s">
        <v>107</v>
      </c>
      <c r="D401" s="138">
        <v>13200000</v>
      </c>
      <c r="E401" s="138">
        <v>13200000</v>
      </c>
      <c r="F401" s="138">
        <v>10828720</v>
      </c>
      <c r="G401" s="11"/>
      <c r="H401" s="13"/>
      <c r="I401" s="13"/>
      <c r="J401" s="139"/>
    </row>
    <row r="402" spans="1:10" ht="23.25" customHeight="1">
      <c r="A402" s="12"/>
      <c r="B402" s="141"/>
      <c r="C402" s="142"/>
      <c r="D402" s="143"/>
      <c r="E402" s="143"/>
      <c r="F402" s="143"/>
      <c r="G402" s="38" t="s">
        <v>106</v>
      </c>
      <c r="H402" s="144"/>
      <c r="I402" s="144" t="s">
        <v>14</v>
      </c>
      <c r="J402" s="145">
        <v>10828720</v>
      </c>
    </row>
    <row r="403" spans="1:10" ht="23.25" customHeight="1">
      <c r="A403" s="12"/>
      <c r="B403" s="141"/>
      <c r="C403" s="142"/>
      <c r="D403" s="143"/>
      <c r="E403" s="143"/>
      <c r="F403" s="143"/>
      <c r="G403" s="38"/>
      <c r="H403" s="144" t="s">
        <v>531</v>
      </c>
      <c r="I403" s="144" t="s">
        <v>14</v>
      </c>
      <c r="J403" s="145">
        <v>10828720</v>
      </c>
    </row>
    <row r="404" spans="1:10" ht="23.25" customHeight="1">
      <c r="A404" s="12"/>
      <c r="B404" s="38"/>
      <c r="C404" s="140" t="s">
        <v>105</v>
      </c>
      <c r="D404" s="138">
        <v>17880000</v>
      </c>
      <c r="E404" s="138">
        <v>17880000</v>
      </c>
      <c r="F404" s="138">
        <v>16227250</v>
      </c>
      <c r="G404" s="11"/>
      <c r="H404" s="13"/>
      <c r="I404" s="13"/>
      <c r="J404" s="139"/>
    </row>
    <row r="405" spans="1:10" ht="23.25" customHeight="1">
      <c r="A405" s="12"/>
      <c r="B405" s="141"/>
      <c r="C405" s="142"/>
      <c r="D405" s="143"/>
      <c r="E405" s="143"/>
      <c r="F405" s="143"/>
      <c r="G405" s="38" t="s">
        <v>104</v>
      </c>
      <c r="H405" s="144"/>
      <c r="I405" s="144" t="s">
        <v>14</v>
      </c>
      <c r="J405" s="145">
        <v>16227250</v>
      </c>
    </row>
    <row r="406" spans="1:10" ht="23.25" customHeight="1">
      <c r="A406" s="12"/>
      <c r="B406" s="141"/>
      <c r="C406" s="142"/>
      <c r="D406" s="143"/>
      <c r="E406" s="143"/>
      <c r="F406" s="143"/>
      <c r="G406" s="38"/>
      <c r="H406" s="144" t="s">
        <v>531</v>
      </c>
      <c r="I406" s="144" t="s">
        <v>14</v>
      </c>
      <c r="J406" s="145">
        <v>16227250</v>
      </c>
    </row>
    <row r="407" spans="1:10" ht="23.25" customHeight="1">
      <c r="A407" s="12"/>
      <c r="B407" s="38"/>
      <c r="C407" s="140" t="s">
        <v>103</v>
      </c>
      <c r="D407" s="138">
        <v>270000</v>
      </c>
      <c r="E407" s="138">
        <v>270000</v>
      </c>
      <c r="F407" s="138">
        <v>229840</v>
      </c>
      <c r="G407" s="11"/>
      <c r="H407" s="13"/>
      <c r="I407" s="13"/>
      <c r="J407" s="139"/>
    </row>
    <row r="408" spans="1:10" ht="23.25" customHeight="1">
      <c r="A408" s="12"/>
      <c r="B408" s="141"/>
      <c r="C408" s="142"/>
      <c r="D408" s="143"/>
      <c r="E408" s="143"/>
      <c r="F408" s="143"/>
      <c r="G408" s="38" t="s">
        <v>102</v>
      </c>
      <c r="H408" s="144"/>
      <c r="I408" s="144" t="s">
        <v>14</v>
      </c>
      <c r="J408" s="145">
        <v>229840</v>
      </c>
    </row>
    <row r="409" spans="1:10" ht="23.25" customHeight="1">
      <c r="A409" s="12"/>
      <c r="B409" s="141"/>
      <c r="C409" s="142"/>
      <c r="D409" s="143"/>
      <c r="E409" s="143"/>
      <c r="F409" s="143"/>
      <c r="G409" s="38"/>
      <c r="H409" s="144" t="s">
        <v>531</v>
      </c>
      <c r="I409" s="144" t="s">
        <v>14</v>
      </c>
      <c r="J409" s="145">
        <v>229840</v>
      </c>
    </row>
    <row r="410" spans="1:10" ht="23.25" customHeight="1">
      <c r="A410" s="12"/>
      <c r="B410" s="38"/>
      <c r="C410" s="140" t="s">
        <v>101</v>
      </c>
      <c r="D410" s="138">
        <v>22620000</v>
      </c>
      <c r="E410" s="138">
        <v>22620000</v>
      </c>
      <c r="F410" s="138">
        <v>20373000</v>
      </c>
      <c r="G410" s="11"/>
      <c r="H410" s="13"/>
      <c r="I410" s="13"/>
      <c r="J410" s="139"/>
    </row>
    <row r="411" spans="1:10" ht="23.25" customHeight="1">
      <c r="A411" s="12"/>
      <c r="B411" s="141"/>
      <c r="C411" s="142"/>
      <c r="D411" s="143"/>
      <c r="E411" s="143"/>
      <c r="F411" s="143"/>
      <c r="G411" s="38" t="s">
        <v>100</v>
      </c>
      <c r="H411" s="144"/>
      <c r="I411" s="144" t="s">
        <v>14</v>
      </c>
      <c r="J411" s="145">
        <v>20269500</v>
      </c>
    </row>
    <row r="412" ht="1.5" customHeight="1"/>
    <row r="413" spans="1:10" ht="23.25" customHeight="1">
      <c r="A413" s="12"/>
      <c r="B413" s="141"/>
      <c r="C413" s="142"/>
      <c r="D413" s="143"/>
      <c r="E413" s="143"/>
      <c r="F413" s="143"/>
      <c r="G413" s="38"/>
      <c r="H413" s="144" t="s">
        <v>531</v>
      </c>
      <c r="I413" s="144" t="s">
        <v>14</v>
      </c>
      <c r="J413" s="145">
        <v>20269500</v>
      </c>
    </row>
    <row r="414" spans="1:10" ht="23.25" customHeight="1">
      <c r="A414" s="12"/>
      <c r="B414" s="141"/>
      <c r="C414" s="142"/>
      <c r="D414" s="143"/>
      <c r="E414" s="143"/>
      <c r="F414" s="143"/>
      <c r="G414" s="38" t="s">
        <v>99</v>
      </c>
      <c r="H414" s="144"/>
      <c r="I414" s="144" t="s">
        <v>14</v>
      </c>
      <c r="J414" s="145">
        <v>103500</v>
      </c>
    </row>
    <row r="415" spans="1:10" ht="23.25" customHeight="1">
      <c r="A415" s="12"/>
      <c r="B415" s="141"/>
      <c r="C415" s="142"/>
      <c r="D415" s="143"/>
      <c r="E415" s="143"/>
      <c r="F415" s="143"/>
      <c r="G415" s="38"/>
      <c r="H415" s="144" t="s">
        <v>531</v>
      </c>
      <c r="I415" s="144" t="s">
        <v>14</v>
      </c>
      <c r="J415" s="145">
        <v>103500</v>
      </c>
    </row>
    <row r="416" spans="1:10" ht="23.25" customHeight="1">
      <c r="A416" s="12"/>
      <c r="B416" s="38"/>
      <c r="C416" s="140" t="s">
        <v>98</v>
      </c>
      <c r="D416" s="138">
        <v>16470000</v>
      </c>
      <c r="E416" s="138">
        <v>16470000</v>
      </c>
      <c r="F416" s="138">
        <v>14987300</v>
      </c>
      <c r="G416" s="11"/>
      <c r="H416" s="13"/>
      <c r="I416" s="13"/>
      <c r="J416" s="139"/>
    </row>
    <row r="417" spans="1:10" ht="23.25" customHeight="1">
      <c r="A417" s="12"/>
      <c r="B417" s="141"/>
      <c r="C417" s="142"/>
      <c r="D417" s="143"/>
      <c r="E417" s="143"/>
      <c r="F417" s="143"/>
      <c r="G417" s="38" t="s">
        <v>97</v>
      </c>
      <c r="H417" s="144"/>
      <c r="I417" s="144" t="s">
        <v>14</v>
      </c>
      <c r="J417" s="145">
        <v>2761000</v>
      </c>
    </row>
    <row r="418" spans="1:10" ht="23.25" customHeight="1">
      <c r="A418" s="12"/>
      <c r="B418" s="141"/>
      <c r="C418" s="142"/>
      <c r="D418" s="143"/>
      <c r="E418" s="143"/>
      <c r="F418" s="143"/>
      <c r="G418" s="38"/>
      <c r="H418" s="144" t="s">
        <v>531</v>
      </c>
      <c r="I418" s="144" t="s">
        <v>14</v>
      </c>
      <c r="J418" s="145">
        <v>2761000</v>
      </c>
    </row>
    <row r="419" spans="1:10" ht="23.25" customHeight="1">
      <c r="A419" s="12"/>
      <c r="B419" s="141"/>
      <c r="C419" s="142"/>
      <c r="D419" s="143"/>
      <c r="E419" s="143"/>
      <c r="F419" s="143"/>
      <c r="G419" s="38" t="s">
        <v>96</v>
      </c>
      <c r="H419" s="144"/>
      <c r="I419" s="144" t="s">
        <v>14</v>
      </c>
      <c r="J419" s="145">
        <v>4903490</v>
      </c>
    </row>
    <row r="420" spans="1:10" ht="23.25" customHeight="1">
      <c r="A420" s="12"/>
      <c r="B420" s="141"/>
      <c r="C420" s="142"/>
      <c r="D420" s="143"/>
      <c r="E420" s="143"/>
      <c r="F420" s="143"/>
      <c r="G420" s="38"/>
      <c r="H420" s="144" t="s">
        <v>531</v>
      </c>
      <c r="I420" s="144" t="s">
        <v>14</v>
      </c>
      <c r="J420" s="145">
        <v>4903490</v>
      </c>
    </row>
    <row r="421" spans="1:10" ht="23.25" customHeight="1">
      <c r="A421" s="12"/>
      <c r="B421" s="141"/>
      <c r="C421" s="142"/>
      <c r="D421" s="143"/>
      <c r="E421" s="143"/>
      <c r="F421" s="143"/>
      <c r="G421" s="38" t="s">
        <v>95</v>
      </c>
      <c r="H421" s="144"/>
      <c r="I421" s="144" t="s">
        <v>14</v>
      </c>
      <c r="J421" s="145">
        <v>7322810</v>
      </c>
    </row>
    <row r="422" spans="1:10" ht="23.25" customHeight="1">
      <c r="A422" s="12"/>
      <c r="B422" s="141"/>
      <c r="C422" s="142"/>
      <c r="D422" s="143"/>
      <c r="E422" s="143"/>
      <c r="F422" s="143"/>
      <c r="G422" s="38"/>
      <c r="H422" s="144" t="s">
        <v>531</v>
      </c>
      <c r="I422" s="144" t="s">
        <v>14</v>
      </c>
      <c r="J422" s="145">
        <v>7322810</v>
      </c>
    </row>
    <row r="423" spans="1:10" ht="23.25" customHeight="1">
      <c r="A423" s="12"/>
      <c r="B423" s="38"/>
      <c r="C423" s="140" t="s">
        <v>94</v>
      </c>
      <c r="D423" s="138">
        <v>1370000</v>
      </c>
      <c r="E423" s="138">
        <v>1370000</v>
      </c>
      <c r="F423" s="138">
        <v>1313850</v>
      </c>
      <c r="G423" s="11"/>
      <c r="H423" s="13"/>
      <c r="I423" s="13"/>
      <c r="J423" s="139"/>
    </row>
    <row r="424" spans="1:10" ht="23.25" customHeight="1">
      <c r="A424" s="12"/>
      <c r="B424" s="141"/>
      <c r="C424" s="142"/>
      <c r="D424" s="143"/>
      <c r="E424" s="143"/>
      <c r="F424" s="143"/>
      <c r="G424" s="38" t="s">
        <v>93</v>
      </c>
      <c r="H424" s="144"/>
      <c r="I424" s="144" t="s">
        <v>14</v>
      </c>
      <c r="J424" s="145">
        <v>1313850</v>
      </c>
    </row>
    <row r="425" spans="1:10" ht="23.25" customHeight="1">
      <c r="A425" s="12"/>
      <c r="B425" s="141"/>
      <c r="C425" s="142"/>
      <c r="D425" s="143"/>
      <c r="E425" s="143"/>
      <c r="F425" s="143"/>
      <c r="G425" s="38"/>
      <c r="H425" s="144" t="s">
        <v>531</v>
      </c>
      <c r="I425" s="144" t="s">
        <v>14</v>
      </c>
      <c r="J425" s="145">
        <v>1313850</v>
      </c>
    </row>
    <row r="426" spans="1:10" ht="23.25" customHeight="1">
      <c r="A426" s="12"/>
      <c r="B426" s="38"/>
      <c r="C426" s="140" t="s">
        <v>92</v>
      </c>
      <c r="D426" s="138">
        <v>3169000</v>
      </c>
      <c r="E426" s="138">
        <v>3169000</v>
      </c>
      <c r="F426" s="138">
        <v>2638000</v>
      </c>
      <c r="G426" s="11"/>
      <c r="H426" s="13"/>
      <c r="I426" s="13"/>
      <c r="J426" s="139"/>
    </row>
    <row r="427" spans="1:10" ht="23.25" customHeight="1">
      <c r="A427" s="12"/>
      <c r="B427" s="141"/>
      <c r="C427" s="142"/>
      <c r="D427" s="143"/>
      <c r="E427" s="143"/>
      <c r="F427" s="143"/>
      <c r="G427" s="38" t="s">
        <v>91</v>
      </c>
      <c r="H427" s="144"/>
      <c r="I427" s="144" t="s">
        <v>14</v>
      </c>
      <c r="J427" s="145">
        <v>2638000</v>
      </c>
    </row>
    <row r="428" spans="1:10" ht="23.25" customHeight="1">
      <c r="A428" s="12"/>
      <c r="B428" s="141"/>
      <c r="C428" s="142"/>
      <c r="D428" s="143"/>
      <c r="E428" s="143"/>
      <c r="F428" s="143"/>
      <c r="G428" s="38"/>
      <c r="H428" s="144" t="s">
        <v>531</v>
      </c>
      <c r="I428" s="144" t="s">
        <v>14</v>
      </c>
      <c r="J428" s="145">
        <v>2638000</v>
      </c>
    </row>
    <row r="429" spans="1:10" ht="23.25" customHeight="1">
      <c r="A429" s="12"/>
      <c r="B429" s="38"/>
      <c r="C429" s="140" t="s">
        <v>90</v>
      </c>
      <c r="D429" s="138">
        <v>4000000</v>
      </c>
      <c r="E429" s="138">
        <v>4000000</v>
      </c>
      <c r="F429" s="138">
        <v>2500000</v>
      </c>
      <c r="G429" s="11"/>
      <c r="H429" s="13"/>
      <c r="I429" s="13"/>
      <c r="J429" s="139"/>
    </row>
    <row r="430" spans="1:10" ht="23.25" customHeight="1">
      <c r="A430" s="12"/>
      <c r="B430" s="141"/>
      <c r="C430" s="142"/>
      <c r="D430" s="143"/>
      <c r="E430" s="143"/>
      <c r="F430" s="143"/>
      <c r="G430" s="38" t="s">
        <v>89</v>
      </c>
      <c r="H430" s="144"/>
      <c r="I430" s="144" t="s">
        <v>14</v>
      </c>
      <c r="J430" s="145">
        <v>2500000</v>
      </c>
    </row>
    <row r="431" spans="1:10" ht="23.25" customHeight="1">
      <c r="A431" s="12"/>
      <c r="B431" s="141"/>
      <c r="C431" s="142"/>
      <c r="D431" s="143"/>
      <c r="E431" s="143"/>
      <c r="F431" s="143"/>
      <c r="G431" s="38"/>
      <c r="H431" s="144" t="s">
        <v>531</v>
      </c>
      <c r="I431" s="144" t="s">
        <v>14</v>
      </c>
      <c r="J431" s="145">
        <v>2500000</v>
      </c>
    </row>
    <row r="432" spans="1:10" ht="23.25" customHeight="1">
      <c r="A432" s="12"/>
      <c r="B432" s="38"/>
      <c r="C432" s="140" t="s">
        <v>88</v>
      </c>
      <c r="D432" s="138">
        <v>14180000</v>
      </c>
      <c r="E432" s="138">
        <v>14180000</v>
      </c>
      <c r="F432" s="138">
        <v>12729250</v>
      </c>
      <c r="G432" s="11"/>
      <c r="H432" s="13"/>
      <c r="I432" s="13"/>
      <c r="J432" s="139"/>
    </row>
    <row r="433" spans="1:10" ht="23.25" customHeight="1">
      <c r="A433" s="12"/>
      <c r="B433" s="141"/>
      <c r="C433" s="142"/>
      <c r="D433" s="143"/>
      <c r="E433" s="143"/>
      <c r="F433" s="143"/>
      <c r="G433" s="38" t="s">
        <v>87</v>
      </c>
      <c r="H433" s="144"/>
      <c r="I433" s="144" t="s">
        <v>14</v>
      </c>
      <c r="J433" s="145">
        <v>11320000</v>
      </c>
    </row>
    <row r="434" spans="1:10" ht="23.25" customHeight="1">
      <c r="A434" s="12"/>
      <c r="B434" s="141"/>
      <c r="C434" s="142"/>
      <c r="D434" s="143"/>
      <c r="E434" s="143"/>
      <c r="F434" s="143"/>
      <c r="G434" s="38"/>
      <c r="H434" s="144" t="s">
        <v>531</v>
      </c>
      <c r="I434" s="144" t="s">
        <v>14</v>
      </c>
      <c r="J434" s="145">
        <v>11320000</v>
      </c>
    </row>
    <row r="435" spans="1:10" ht="23.25" customHeight="1">
      <c r="A435" s="12"/>
      <c r="B435" s="141"/>
      <c r="C435" s="142"/>
      <c r="D435" s="143"/>
      <c r="E435" s="143"/>
      <c r="F435" s="143"/>
      <c r="G435" s="38" t="s">
        <v>558</v>
      </c>
      <c r="H435" s="144"/>
      <c r="I435" s="144" t="s">
        <v>14</v>
      </c>
      <c r="J435" s="145">
        <v>1409250</v>
      </c>
    </row>
    <row r="436" spans="1:10" ht="23.25" customHeight="1">
      <c r="A436" s="12"/>
      <c r="B436" s="141"/>
      <c r="C436" s="142"/>
      <c r="D436" s="143"/>
      <c r="E436" s="143"/>
      <c r="F436" s="143"/>
      <c r="G436" s="38"/>
      <c r="H436" s="144" t="s">
        <v>531</v>
      </c>
      <c r="I436" s="144" t="s">
        <v>14</v>
      </c>
      <c r="J436" s="145">
        <v>1409250</v>
      </c>
    </row>
    <row r="437" spans="1:10" ht="23.25" customHeight="1">
      <c r="A437" s="12"/>
      <c r="B437" s="38"/>
      <c r="C437" s="140" t="s">
        <v>86</v>
      </c>
      <c r="D437" s="138">
        <v>42845000</v>
      </c>
      <c r="E437" s="138">
        <v>42845000</v>
      </c>
      <c r="F437" s="138">
        <v>42332700</v>
      </c>
      <c r="G437" s="11"/>
      <c r="H437" s="13"/>
      <c r="I437" s="13"/>
      <c r="J437" s="139"/>
    </row>
    <row r="438" spans="1:10" ht="23.25" customHeight="1">
      <c r="A438" s="12"/>
      <c r="B438" s="141"/>
      <c r="C438" s="142"/>
      <c r="D438" s="143"/>
      <c r="E438" s="143"/>
      <c r="F438" s="143"/>
      <c r="G438" s="38" t="s">
        <v>85</v>
      </c>
      <c r="H438" s="144"/>
      <c r="I438" s="144" t="s">
        <v>14</v>
      </c>
      <c r="J438" s="145">
        <v>39681860</v>
      </c>
    </row>
    <row r="439" spans="1:10" ht="23.25" customHeight="1">
      <c r="A439" s="12"/>
      <c r="B439" s="141"/>
      <c r="C439" s="142"/>
      <c r="D439" s="143"/>
      <c r="E439" s="143"/>
      <c r="F439" s="143"/>
      <c r="G439" s="38"/>
      <c r="H439" s="144" t="s">
        <v>531</v>
      </c>
      <c r="I439" s="144" t="s">
        <v>14</v>
      </c>
      <c r="J439" s="145">
        <v>38899860</v>
      </c>
    </row>
    <row r="440" spans="1:10" ht="23.25" customHeight="1">
      <c r="A440" s="12"/>
      <c r="B440" s="141"/>
      <c r="C440" s="142"/>
      <c r="D440" s="143"/>
      <c r="E440" s="143"/>
      <c r="F440" s="143"/>
      <c r="G440" s="38"/>
      <c r="H440" s="144" t="s">
        <v>533</v>
      </c>
      <c r="I440" s="144" t="s">
        <v>14</v>
      </c>
      <c r="J440" s="145">
        <v>782000</v>
      </c>
    </row>
    <row r="441" ht="1.5" customHeight="1"/>
    <row r="442" spans="1:10" ht="23.25" customHeight="1">
      <c r="A442" s="12"/>
      <c r="B442" s="141"/>
      <c r="C442" s="142"/>
      <c r="D442" s="143"/>
      <c r="E442" s="143"/>
      <c r="F442" s="143"/>
      <c r="G442" s="38" t="s">
        <v>84</v>
      </c>
      <c r="H442" s="144"/>
      <c r="I442" s="144" t="s">
        <v>14</v>
      </c>
      <c r="J442" s="145">
        <v>1000840</v>
      </c>
    </row>
    <row r="443" spans="1:10" ht="23.25" customHeight="1">
      <c r="A443" s="12"/>
      <c r="B443" s="141"/>
      <c r="C443" s="142"/>
      <c r="D443" s="143"/>
      <c r="E443" s="143"/>
      <c r="F443" s="143"/>
      <c r="G443" s="38"/>
      <c r="H443" s="144" t="s">
        <v>531</v>
      </c>
      <c r="I443" s="144" t="s">
        <v>14</v>
      </c>
      <c r="J443" s="145">
        <v>1000840</v>
      </c>
    </row>
    <row r="444" spans="1:10" ht="23.25" customHeight="1">
      <c r="A444" s="12"/>
      <c r="B444" s="141"/>
      <c r="C444" s="142"/>
      <c r="D444" s="143"/>
      <c r="E444" s="143"/>
      <c r="F444" s="143"/>
      <c r="G444" s="38" t="s">
        <v>83</v>
      </c>
      <c r="H444" s="144"/>
      <c r="I444" s="144" t="s">
        <v>14</v>
      </c>
      <c r="J444" s="145">
        <v>1650000</v>
      </c>
    </row>
    <row r="445" spans="1:10" ht="23.25" customHeight="1">
      <c r="A445" s="12"/>
      <c r="B445" s="141"/>
      <c r="C445" s="142"/>
      <c r="D445" s="143"/>
      <c r="E445" s="143"/>
      <c r="F445" s="143"/>
      <c r="G445" s="38"/>
      <c r="H445" s="144" t="s">
        <v>531</v>
      </c>
      <c r="I445" s="144" t="s">
        <v>14</v>
      </c>
      <c r="J445" s="145">
        <v>1650000</v>
      </c>
    </row>
    <row r="446" spans="1:10" ht="23.25" customHeight="1">
      <c r="A446" s="38"/>
      <c r="B446" s="11" t="s">
        <v>82</v>
      </c>
      <c r="C446" s="137"/>
      <c r="D446" s="138">
        <v>44806000</v>
      </c>
      <c r="E446" s="138">
        <v>44806000</v>
      </c>
      <c r="F446" s="138">
        <v>41233600</v>
      </c>
      <c r="G446" s="11"/>
      <c r="H446" s="13"/>
      <c r="I446" s="13"/>
      <c r="J446" s="139"/>
    </row>
    <row r="447" spans="1:10" ht="23.25" customHeight="1">
      <c r="A447" s="12"/>
      <c r="B447" s="38"/>
      <c r="C447" s="140" t="s">
        <v>81</v>
      </c>
      <c r="D447" s="138">
        <v>19238000</v>
      </c>
      <c r="E447" s="138">
        <v>19238000</v>
      </c>
      <c r="F447" s="138">
        <v>19026010</v>
      </c>
      <c r="G447" s="11"/>
      <c r="H447" s="13"/>
      <c r="I447" s="13"/>
      <c r="J447" s="139"/>
    </row>
    <row r="448" spans="1:10" ht="23.25" customHeight="1">
      <c r="A448" s="12"/>
      <c r="B448" s="141"/>
      <c r="C448" s="142"/>
      <c r="D448" s="143"/>
      <c r="E448" s="143"/>
      <c r="F448" s="143"/>
      <c r="G448" s="38" t="s">
        <v>80</v>
      </c>
      <c r="H448" s="144"/>
      <c r="I448" s="144" t="s">
        <v>14</v>
      </c>
      <c r="J448" s="145">
        <v>19026010</v>
      </c>
    </row>
    <row r="449" spans="1:10" ht="23.25" customHeight="1">
      <c r="A449" s="12"/>
      <c r="B449" s="141"/>
      <c r="C449" s="142"/>
      <c r="D449" s="143"/>
      <c r="E449" s="143"/>
      <c r="F449" s="143"/>
      <c r="G449" s="38"/>
      <c r="H449" s="144" t="s">
        <v>529</v>
      </c>
      <c r="I449" s="144" t="s">
        <v>14</v>
      </c>
      <c r="J449" s="145">
        <v>16134750</v>
      </c>
    </row>
    <row r="450" spans="1:10" ht="23.25" customHeight="1">
      <c r="A450" s="12"/>
      <c r="B450" s="141"/>
      <c r="C450" s="142"/>
      <c r="D450" s="143"/>
      <c r="E450" s="143"/>
      <c r="F450" s="143"/>
      <c r="G450" s="38"/>
      <c r="H450" s="144" t="s">
        <v>530</v>
      </c>
      <c r="I450" s="144" t="s">
        <v>14</v>
      </c>
      <c r="J450" s="145">
        <v>2891260</v>
      </c>
    </row>
    <row r="451" spans="1:10" ht="23.25" customHeight="1">
      <c r="A451" s="12"/>
      <c r="B451" s="38"/>
      <c r="C451" s="140" t="s">
        <v>79</v>
      </c>
      <c r="D451" s="138">
        <v>25568000</v>
      </c>
      <c r="E451" s="138">
        <v>25568000</v>
      </c>
      <c r="F451" s="138">
        <v>22207590</v>
      </c>
      <c r="G451" s="11"/>
      <c r="H451" s="13"/>
      <c r="I451" s="13"/>
      <c r="J451" s="139"/>
    </row>
    <row r="452" spans="1:10" ht="23.25" customHeight="1">
      <c r="A452" s="12"/>
      <c r="B452" s="141"/>
      <c r="C452" s="142"/>
      <c r="D452" s="143"/>
      <c r="E452" s="143"/>
      <c r="F452" s="143"/>
      <c r="G452" s="38" t="s">
        <v>78</v>
      </c>
      <c r="H452" s="144"/>
      <c r="I452" s="144" t="s">
        <v>14</v>
      </c>
      <c r="J452" s="145">
        <v>2963980</v>
      </c>
    </row>
    <row r="453" spans="1:10" ht="23.25" customHeight="1">
      <c r="A453" s="12"/>
      <c r="B453" s="141"/>
      <c r="C453" s="142"/>
      <c r="D453" s="143"/>
      <c r="E453" s="143"/>
      <c r="F453" s="143"/>
      <c r="G453" s="38"/>
      <c r="H453" s="144" t="s">
        <v>532</v>
      </c>
      <c r="I453" s="144" t="s">
        <v>14</v>
      </c>
      <c r="J453" s="145">
        <v>2963980</v>
      </c>
    </row>
    <row r="454" spans="1:10" ht="23.25" customHeight="1">
      <c r="A454" s="12"/>
      <c r="B454" s="141"/>
      <c r="C454" s="142"/>
      <c r="D454" s="143"/>
      <c r="E454" s="143"/>
      <c r="F454" s="143"/>
      <c r="G454" s="38" t="s">
        <v>77</v>
      </c>
      <c r="H454" s="144"/>
      <c r="I454" s="144" t="s">
        <v>14</v>
      </c>
      <c r="J454" s="145">
        <v>9334580</v>
      </c>
    </row>
    <row r="455" spans="1:10" ht="23.25" customHeight="1">
      <c r="A455" s="12"/>
      <c r="B455" s="141"/>
      <c r="C455" s="142"/>
      <c r="D455" s="143"/>
      <c r="E455" s="143"/>
      <c r="F455" s="143"/>
      <c r="G455" s="38"/>
      <c r="H455" s="144" t="s">
        <v>531</v>
      </c>
      <c r="I455" s="144" t="s">
        <v>14</v>
      </c>
      <c r="J455" s="145">
        <v>9334580</v>
      </c>
    </row>
    <row r="456" spans="1:10" ht="23.25" customHeight="1">
      <c r="A456" s="12"/>
      <c r="B456" s="141"/>
      <c r="C456" s="142"/>
      <c r="D456" s="143"/>
      <c r="E456" s="143"/>
      <c r="F456" s="143"/>
      <c r="G456" s="38" t="s">
        <v>76</v>
      </c>
      <c r="H456" s="144"/>
      <c r="I456" s="144" t="s">
        <v>14</v>
      </c>
      <c r="J456" s="145">
        <v>6940000</v>
      </c>
    </row>
    <row r="457" spans="1:10" ht="23.25" customHeight="1">
      <c r="A457" s="12"/>
      <c r="B457" s="141"/>
      <c r="C457" s="142"/>
      <c r="D457" s="143"/>
      <c r="E457" s="143"/>
      <c r="F457" s="143"/>
      <c r="G457" s="38"/>
      <c r="H457" s="144" t="s">
        <v>531</v>
      </c>
      <c r="I457" s="144" t="s">
        <v>14</v>
      </c>
      <c r="J457" s="145">
        <v>6940000</v>
      </c>
    </row>
    <row r="458" spans="1:10" ht="23.25" customHeight="1">
      <c r="A458" s="12"/>
      <c r="B458" s="141"/>
      <c r="C458" s="142"/>
      <c r="D458" s="143"/>
      <c r="E458" s="143"/>
      <c r="F458" s="143"/>
      <c r="G458" s="38" t="s">
        <v>75</v>
      </c>
      <c r="H458" s="144"/>
      <c r="I458" s="144" t="s">
        <v>14</v>
      </c>
      <c r="J458" s="145">
        <v>2075500</v>
      </c>
    </row>
    <row r="459" spans="1:10" ht="23.25" customHeight="1">
      <c r="A459" s="12"/>
      <c r="B459" s="141"/>
      <c r="C459" s="142"/>
      <c r="D459" s="143"/>
      <c r="E459" s="143"/>
      <c r="F459" s="143"/>
      <c r="G459" s="38"/>
      <c r="H459" s="144" t="s">
        <v>531</v>
      </c>
      <c r="I459" s="144" t="s">
        <v>14</v>
      </c>
      <c r="J459" s="145">
        <v>2075500</v>
      </c>
    </row>
    <row r="460" spans="1:10" ht="23.25" customHeight="1">
      <c r="A460" s="12"/>
      <c r="B460" s="141"/>
      <c r="C460" s="142"/>
      <c r="D460" s="143"/>
      <c r="E460" s="143"/>
      <c r="F460" s="143"/>
      <c r="G460" s="38" t="s">
        <v>74</v>
      </c>
      <c r="H460" s="144"/>
      <c r="I460" s="144" t="s">
        <v>14</v>
      </c>
      <c r="J460" s="145">
        <v>542000</v>
      </c>
    </row>
    <row r="461" spans="1:10" ht="23.25" customHeight="1">
      <c r="A461" s="12"/>
      <c r="B461" s="141"/>
      <c r="C461" s="142"/>
      <c r="D461" s="143"/>
      <c r="E461" s="143"/>
      <c r="F461" s="143"/>
      <c r="G461" s="38"/>
      <c r="H461" s="144" t="s">
        <v>531</v>
      </c>
      <c r="I461" s="144" t="s">
        <v>14</v>
      </c>
      <c r="J461" s="145">
        <v>542000</v>
      </c>
    </row>
    <row r="462" spans="1:10" ht="23.25" customHeight="1">
      <c r="A462" s="12"/>
      <c r="B462" s="141"/>
      <c r="C462" s="142"/>
      <c r="D462" s="143"/>
      <c r="E462" s="143"/>
      <c r="F462" s="143"/>
      <c r="G462" s="38" t="s">
        <v>73</v>
      </c>
      <c r="H462" s="144"/>
      <c r="I462" s="144" t="s">
        <v>14</v>
      </c>
      <c r="J462" s="145">
        <v>351530</v>
      </c>
    </row>
    <row r="463" spans="1:10" ht="23.25" customHeight="1">
      <c r="A463" s="12"/>
      <c r="B463" s="141"/>
      <c r="C463" s="142"/>
      <c r="D463" s="143"/>
      <c r="E463" s="143"/>
      <c r="F463" s="143"/>
      <c r="G463" s="38"/>
      <c r="H463" s="144" t="s">
        <v>531</v>
      </c>
      <c r="I463" s="144" t="s">
        <v>14</v>
      </c>
      <c r="J463" s="145">
        <v>351530</v>
      </c>
    </row>
    <row r="464" spans="1:10" ht="23.25" customHeight="1">
      <c r="A464" s="38"/>
      <c r="B464" s="11" t="s">
        <v>72</v>
      </c>
      <c r="C464" s="137"/>
      <c r="D464" s="138">
        <v>2600000</v>
      </c>
      <c r="E464" s="138">
        <v>2600000</v>
      </c>
      <c r="F464" s="138">
        <v>1657600</v>
      </c>
      <c r="G464" s="11"/>
      <c r="H464" s="13"/>
      <c r="I464" s="13"/>
      <c r="J464" s="139"/>
    </row>
    <row r="465" spans="1:10" ht="23.25" customHeight="1">
      <c r="A465" s="12"/>
      <c r="B465" s="38"/>
      <c r="C465" s="140" t="s">
        <v>71</v>
      </c>
      <c r="D465" s="138">
        <v>500000</v>
      </c>
      <c r="E465" s="138">
        <v>500000</v>
      </c>
      <c r="F465" s="138">
        <v>494480</v>
      </c>
      <c r="G465" s="11"/>
      <c r="H465" s="13"/>
      <c r="I465" s="13"/>
      <c r="J465" s="139"/>
    </row>
    <row r="466" spans="1:10" ht="23.25" customHeight="1">
      <c r="A466" s="12"/>
      <c r="B466" s="141"/>
      <c r="C466" s="142"/>
      <c r="D466" s="143"/>
      <c r="E466" s="143"/>
      <c r="F466" s="143"/>
      <c r="G466" s="38" t="s">
        <v>70</v>
      </c>
      <c r="H466" s="144"/>
      <c r="I466" s="144" t="s">
        <v>14</v>
      </c>
      <c r="J466" s="145">
        <v>494480</v>
      </c>
    </row>
    <row r="467" spans="1:10" ht="23.25" customHeight="1">
      <c r="A467" s="12"/>
      <c r="B467" s="141"/>
      <c r="C467" s="142"/>
      <c r="D467" s="143"/>
      <c r="E467" s="143"/>
      <c r="F467" s="143"/>
      <c r="G467" s="38"/>
      <c r="H467" s="144" t="s">
        <v>526</v>
      </c>
      <c r="I467" s="144" t="s">
        <v>14</v>
      </c>
      <c r="J467" s="145">
        <v>494480</v>
      </c>
    </row>
    <row r="468" spans="1:10" ht="23.25" customHeight="1">
      <c r="A468" s="12"/>
      <c r="B468" s="38"/>
      <c r="C468" s="140" t="s">
        <v>69</v>
      </c>
      <c r="D468" s="138">
        <v>800000</v>
      </c>
      <c r="E468" s="138">
        <v>800000</v>
      </c>
      <c r="F468" s="138">
        <v>762370</v>
      </c>
      <c r="G468" s="11"/>
      <c r="H468" s="13"/>
      <c r="I468" s="13"/>
      <c r="J468" s="139"/>
    </row>
    <row r="469" spans="1:10" ht="23.25" customHeight="1">
      <c r="A469" s="12"/>
      <c r="B469" s="141"/>
      <c r="C469" s="142"/>
      <c r="D469" s="143"/>
      <c r="E469" s="143"/>
      <c r="F469" s="143"/>
      <c r="G469" s="38" t="s">
        <v>559</v>
      </c>
      <c r="H469" s="144"/>
      <c r="I469" s="144" t="s">
        <v>14</v>
      </c>
      <c r="J469" s="145">
        <v>762370</v>
      </c>
    </row>
    <row r="470" ht="1.5" customHeight="1"/>
    <row r="471" spans="1:10" ht="23.25" customHeight="1">
      <c r="A471" s="12"/>
      <c r="B471" s="141"/>
      <c r="C471" s="142"/>
      <c r="D471" s="143"/>
      <c r="E471" s="143"/>
      <c r="F471" s="143"/>
      <c r="G471" s="38"/>
      <c r="H471" s="144" t="s">
        <v>526</v>
      </c>
      <c r="I471" s="144" t="s">
        <v>14</v>
      </c>
      <c r="J471" s="145">
        <v>762370</v>
      </c>
    </row>
    <row r="472" spans="1:10" ht="23.25" customHeight="1">
      <c r="A472" s="12"/>
      <c r="B472" s="38"/>
      <c r="C472" s="140" t="s">
        <v>63</v>
      </c>
      <c r="D472" s="138">
        <v>1300000</v>
      </c>
      <c r="E472" s="138">
        <v>1300000</v>
      </c>
      <c r="F472" s="138">
        <v>400750</v>
      </c>
      <c r="G472" s="11"/>
      <c r="H472" s="13"/>
      <c r="I472" s="13"/>
      <c r="J472" s="139"/>
    </row>
    <row r="473" spans="1:10" ht="23.25" customHeight="1">
      <c r="A473" s="12"/>
      <c r="B473" s="141"/>
      <c r="C473" s="142"/>
      <c r="D473" s="143"/>
      <c r="E473" s="143"/>
      <c r="F473" s="143"/>
      <c r="G473" s="38" t="s">
        <v>62</v>
      </c>
      <c r="H473" s="144"/>
      <c r="I473" s="144" t="s">
        <v>14</v>
      </c>
      <c r="J473" s="145">
        <v>400750</v>
      </c>
    </row>
    <row r="474" spans="1:10" ht="23.25" customHeight="1">
      <c r="A474" s="12"/>
      <c r="B474" s="141"/>
      <c r="C474" s="142"/>
      <c r="D474" s="143"/>
      <c r="E474" s="143"/>
      <c r="F474" s="143"/>
      <c r="G474" s="38"/>
      <c r="H474" s="144" t="s">
        <v>531</v>
      </c>
      <c r="I474" s="144" t="s">
        <v>14</v>
      </c>
      <c r="J474" s="145">
        <v>246800</v>
      </c>
    </row>
    <row r="475" spans="1:10" ht="23.25" customHeight="1">
      <c r="A475" s="12"/>
      <c r="B475" s="141"/>
      <c r="C475" s="142"/>
      <c r="D475" s="143"/>
      <c r="E475" s="143"/>
      <c r="F475" s="143"/>
      <c r="G475" s="38"/>
      <c r="H475" s="144" t="s">
        <v>554</v>
      </c>
      <c r="I475" s="144" t="s">
        <v>14</v>
      </c>
      <c r="J475" s="145">
        <v>153950</v>
      </c>
    </row>
    <row r="476" spans="1:10" ht="23.25" customHeight="1">
      <c r="A476" s="11" t="s">
        <v>61</v>
      </c>
      <c r="B476" s="13"/>
      <c r="C476" s="137"/>
      <c r="D476" s="138">
        <v>0</v>
      </c>
      <c r="E476" s="138">
        <v>256421350</v>
      </c>
      <c r="F476" s="138">
        <v>256421350</v>
      </c>
      <c r="G476" s="11"/>
      <c r="H476" s="13"/>
      <c r="I476" s="13"/>
      <c r="J476" s="139"/>
    </row>
    <row r="477" spans="1:10" ht="23.25" customHeight="1">
      <c r="A477" s="38"/>
      <c r="B477" s="11" t="s">
        <v>60</v>
      </c>
      <c r="C477" s="137"/>
      <c r="D477" s="138">
        <v>0</v>
      </c>
      <c r="E477" s="138">
        <v>256421350</v>
      </c>
      <c r="F477" s="138">
        <v>256421350</v>
      </c>
      <c r="G477" s="11"/>
      <c r="H477" s="13"/>
      <c r="I477" s="13"/>
      <c r="J477" s="139"/>
    </row>
    <row r="478" spans="1:10" ht="23.25" customHeight="1">
      <c r="A478" s="12"/>
      <c r="B478" s="38"/>
      <c r="C478" s="140" t="s">
        <v>59</v>
      </c>
      <c r="D478" s="138">
        <v>0</v>
      </c>
      <c r="E478" s="138">
        <v>256421350</v>
      </c>
      <c r="F478" s="138">
        <v>256421350</v>
      </c>
      <c r="G478" s="11"/>
      <c r="H478" s="13"/>
      <c r="I478" s="13"/>
      <c r="J478" s="139"/>
    </row>
    <row r="479" spans="1:10" ht="23.25" customHeight="1">
      <c r="A479" s="12"/>
      <c r="B479" s="141"/>
      <c r="C479" s="142"/>
      <c r="D479" s="143"/>
      <c r="E479" s="143"/>
      <c r="F479" s="143"/>
      <c r="G479" s="38" t="s">
        <v>58</v>
      </c>
      <c r="H479" s="144"/>
      <c r="I479" s="144" t="s">
        <v>14</v>
      </c>
      <c r="J479" s="145">
        <v>2850000</v>
      </c>
    </row>
    <row r="480" spans="1:10" ht="23.25" customHeight="1">
      <c r="A480" s="12"/>
      <c r="B480" s="141"/>
      <c r="C480" s="142"/>
      <c r="D480" s="143"/>
      <c r="E480" s="143"/>
      <c r="F480" s="143"/>
      <c r="G480" s="38"/>
      <c r="H480" s="144" t="s">
        <v>532</v>
      </c>
      <c r="I480" s="144" t="s">
        <v>14</v>
      </c>
      <c r="J480" s="145">
        <v>2850000</v>
      </c>
    </row>
    <row r="481" spans="1:10" ht="23.25" customHeight="1">
      <c r="A481" s="12"/>
      <c r="B481" s="141"/>
      <c r="C481" s="142"/>
      <c r="D481" s="143"/>
      <c r="E481" s="143"/>
      <c r="F481" s="143"/>
      <c r="G481" s="38" t="s">
        <v>57</v>
      </c>
      <c r="H481" s="144"/>
      <c r="I481" s="144" t="s">
        <v>14</v>
      </c>
      <c r="J481" s="145">
        <v>253571350</v>
      </c>
    </row>
    <row r="482" spans="1:10" ht="23.25" customHeight="1">
      <c r="A482" s="12"/>
      <c r="B482" s="141"/>
      <c r="C482" s="142"/>
      <c r="D482" s="143"/>
      <c r="E482" s="143"/>
      <c r="F482" s="143"/>
      <c r="G482" s="38"/>
      <c r="H482" s="144" t="s">
        <v>531</v>
      </c>
      <c r="I482" s="144" t="s">
        <v>14</v>
      </c>
      <c r="J482" s="145">
        <v>253571350</v>
      </c>
    </row>
    <row r="483" spans="1:10" ht="23.25" customHeight="1">
      <c r="A483" s="99" t="s">
        <v>56</v>
      </c>
      <c r="B483" s="99"/>
      <c r="C483" s="99"/>
      <c r="D483" s="6">
        <v>1760868000</v>
      </c>
      <c r="E483" s="6">
        <v>2017289350</v>
      </c>
      <c r="F483" s="6">
        <v>1934216840</v>
      </c>
      <c r="G483" s="146"/>
      <c r="H483" s="146"/>
      <c r="I483" s="146"/>
      <c r="J483" s="146"/>
    </row>
    <row r="484" ht="1.5" customHeight="1"/>
    <row r="485" ht="378" customHeight="1"/>
    <row r="486" ht="1.5" customHeight="1"/>
    <row r="487" ht="6" customHeight="1"/>
    <row r="488" spans="1:10" ht="17.25" customHeight="1">
      <c r="A488" s="102"/>
      <c r="B488" s="102"/>
      <c r="C488" s="102"/>
      <c r="D488" s="102"/>
      <c r="E488" s="20" t="s">
        <v>55</v>
      </c>
      <c r="F488" s="19"/>
      <c r="G488" s="19"/>
      <c r="H488" s="19" t="s">
        <v>524</v>
      </c>
      <c r="I488" s="103" t="s">
        <v>525</v>
      </c>
      <c r="J488" s="103"/>
    </row>
  </sheetData>
  <sheetProtection/>
  <mergeCells count="11">
    <mergeCell ref="A483:C483"/>
    <mergeCell ref="G483:J483"/>
    <mergeCell ref="A488:D488"/>
    <mergeCell ref="I488:J488"/>
    <mergeCell ref="A2:J2"/>
    <mergeCell ref="A4:J4"/>
    <mergeCell ref="A5:C5"/>
    <mergeCell ref="D5:D6"/>
    <mergeCell ref="E5:E6"/>
    <mergeCell ref="F5:F6"/>
    <mergeCell ref="G5:J6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141"/>
  <sheetViews>
    <sheetView zoomScaleSheetLayoutView="100" zoomScalePageLayoutView="0" workbookViewId="0" topLeftCell="A7">
      <selection activeCell="A1" sqref="A1:J1"/>
    </sheetView>
  </sheetViews>
  <sheetFormatPr defaultColWidth="9.140625" defaultRowHeight="12.75"/>
  <cols>
    <col min="1" max="3" width="4.00390625" style="1" customWidth="1"/>
    <col min="4" max="4" width="12.28125" style="1" customWidth="1"/>
    <col min="5" max="7" width="13.28125" style="1" customWidth="1"/>
    <col min="8" max="8" width="21.28125" style="1" customWidth="1"/>
    <col min="9" max="9" width="2.00390625" style="1" customWidth="1"/>
    <col min="10" max="10" width="13.00390625" style="1" customWidth="1"/>
    <col min="11" max="11" width="12.7109375" style="1" bestFit="1" customWidth="1"/>
    <col min="12" max="16384" width="9.140625" style="1" customWidth="1"/>
  </cols>
  <sheetData>
    <row r="1" spans="1:10" ht="33" customHeight="1">
      <c r="A1" s="98" t="s">
        <v>515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7.25" customHeight="1">
      <c r="A2" s="101" t="s">
        <v>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3.25" customHeight="1">
      <c r="A3" s="99" t="s">
        <v>0</v>
      </c>
      <c r="B3" s="99"/>
      <c r="C3" s="99"/>
      <c r="D3" s="99"/>
      <c r="E3" s="99" t="s">
        <v>1</v>
      </c>
      <c r="F3" s="99" t="s">
        <v>2</v>
      </c>
      <c r="G3" s="99" t="s">
        <v>3</v>
      </c>
      <c r="H3" s="99" t="s">
        <v>4</v>
      </c>
      <c r="I3" s="99"/>
      <c r="J3" s="99"/>
    </row>
    <row r="4" spans="1:10" ht="23.25" customHeight="1">
      <c r="A4" s="2" t="s">
        <v>5</v>
      </c>
      <c r="B4" s="2" t="s">
        <v>6</v>
      </c>
      <c r="C4" s="2" t="s">
        <v>7</v>
      </c>
      <c r="D4" s="2" t="s">
        <v>8</v>
      </c>
      <c r="E4" s="99"/>
      <c r="F4" s="99"/>
      <c r="G4" s="99"/>
      <c r="H4" s="99"/>
      <c r="I4" s="99"/>
      <c r="J4" s="99"/>
    </row>
    <row r="5" spans="1:10" ht="23.25" customHeight="1">
      <c r="A5" s="3" t="s">
        <v>10</v>
      </c>
      <c r="B5" s="4"/>
      <c r="C5" s="4"/>
      <c r="D5" s="5"/>
      <c r="E5" s="6">
        <v>950990000</v>
      </c>
      <c r="F5" s="6">
        <v>950990000</v>
      </c>
      <c r="G5" s="6">
        <v>947109050</v>
      </c>
      <c r="H5" s="7"/>
      <c r="I5" s="8"/>
      <c r="J5" s="9"/>
    </row>
    <row r="6" spans="1:10" ht="23.25" customHeight="1">
      <c r="A6" s="10"/>
      <c r="B6" s="11" t="s">
        <v>11</v>
      </c>
      <c r="C6" s="4"/>
      <c r="D6" s="4"/>
      <c r="E6" s="6">
        <v>68642000</v>
      </c>
      <c r="F6" s="6">
        <v>68642000</v>
      </c>
      <c r="G6" s="6">
        <v>64884400</v>
      </c>
      <c r="H6" s="7"/>
      <c r="I6" s="8"/>
      <c r="J6" s="9"/>
    </row>
    <row r="7" spans="1:10" ht="23.25" customHeight="1">
      <c r="A7" s="10"/>
      <c r="B7" s="12"/>
      <c r="C7" s="13" t="s">
        <v>12</v>
      </c>
      <c r="D7" s="4"/>
      <c r="E7" s="6">
        <v>68642000</v>
      </c>
      <c r="F7" s="6">
        <v>68642000</v>
      </c>
      <c r="G7" s="6">
        <v>64884400</v>
      </c>
      <c r="H7" s="7"/>
      <c r="I7" s="8"/>
      <c r="J7" s="9"/>
    </row>
    <row r="8" spans="1:10" ht="23.25" customHeight="1">
      <c r="A8" s="10"/>
      <c r="B8" s="12"/>
      <c r="C8" s="12"/>
      <c r="D8" s="13" t="s">
        <v>13</v>
      </c>
      <c r="E8" s="6">
        <v>68642000</v>
      </c>
      <c r="F8" s="6">
        <v>68642000</v>
      </c>
      <c r="G8" s="6">
        <v>64884400</v>
      </c>
      <c r="H8" s="7"/>
      <c r="I8" s="8"/>
      <c r="J8" s="9"/>
    </row>
    <row r="9" spans="1:10" ht="23.25" customHeight="1">
      <c r="A9" s="10"/>
      <c r="B9" s="12"/>
      <c r="C9" s="12"/>
      <c r="D9" s="12"/>
      <c r="E9" s="41"/>
      <c r="F9" s="41"/>
      <c r="G9" s="41"/>
      <c r="H9" s="42" t="s">
        <v>305</v>
      </c>
      <c r="I9" s="43" t="s">
        <v>14</v>
      </c>
      <c r="J9" s="44">
        <v>64884400</v>
      </c>
    </row>
    <row r="10" spans="1:10" ht="23.25" customHeight="1">
      <c r="A10" s="10"/>
      <c r="B10" s="12"/>
      <c r="C10" s="12"/>
      <c r="D10" s="12"/>
      <c r="E10" s="41"/>
      <c r="F10" s="41"/>
      <c r="G10" s="41"/>
      <c r="H10" s="42" t="s">
        <v>306</v>
      </c>
      <c r="I10" s="43"/>
      <c r="J10" s="44">
        <v>16000000</v>
      </c>
    </row>
    <row r="11" spans="1:10" ht="23.25" customHeight="1">
      <c r="A11" s="10"/>
      <c r="B11" s="12"/>
      <c r="C11" s="12"/>
      <c r="D11" s="12"/>
      <c r="E11" s="41"/>
      <c r="F11" s="41"/>
      <c r="G11" s="41"/>
      <c r="H11" s="42" t="s">
        <v>307</v>
      </c>
      <c r="I11" s="43"/>
      <c r="J11" s="44">
        <v>10586160</v>
      </c>
    </row>
    <row r="12" spans="1:10" ht="23.25" customHeight="1">
      <c r="A12" s="10"/>
      <c r="B12" s="12"/>
      <c r="C12" s="12"/>
      <c r="D12" s="12"/>
      <c r="E12" s="41"/>
      <c r="F12" s="41"/>
      <c r="G12" s="41"/>
      <c r="H12" s="42" t="s">
        <v>308</v>
      </c>
      <c r="I12" s="43"/>
      <c r="J12" s="44">
        <v>4200000</v>
      </c>
    </row>
    <row r="13" spans="1:10" ht="23.25" customHeight="1">
      <c r="A13" s="10"/>
      <c r="B13" s="38"/>
      <c r="C13" s="12"/>
      <c r="D13" s="39"/>
      <c r="E13" s="41"/>
      <c r="F13" s="41"/>
      <c r="G13" s="41"/>
      <c r="H13" s="42" t="s">
        <v>310</v>
      </c>
      <c r="I13" s="43"/>
      <c r="J13" s="44">
        <v>1250000</v>
      </c>
    </row>
    <row r="14" spans="1:10" ht="23.25" customHeight="1">
      <c r="A14" s="10"/>
      <c r="B14" s="38"/>
      <c r="C14" s="12"/>
      <c r="D14" s="39"/>
      <c r="E14" s="41"/>
      <c r="F14" s="41"/>
      <c r="G14" s="41"/>
      <c r="H14" s="42" t="s">
        <v>311</v>
      </c>
      <c r="I14" s="43"/>
      <c r="J14" s="44">
        <v>18348240</v>
      </c>
    </row>
    <row r="15" spans="1:10" ht="23.25" customHeight="1">
      <c r="A15" s="10"/>
      <c r="B15" s="38"/>
      <c r="C15" s="14"/>
      <c r="D15" s="40"/>
      <c r="E15" s="15"/>
      <c r="F15" s="15"/>
      <c r="G15" s="15"/>
      <c r="H15" s="16" t="s">
        <v>309</v>
      </c>
      <c r="I15" s="17"/>
      <c r="J15" s="18">
        <v>14500000</v>
      </c>
    </row>
    <row r="16" spans="1:10" ht="23.25" customHeight="1">
      <c r="A16" s="10"/>
      <c r="B16" s="11" t="s">
        <v>15</v>
      </c>
      <c r="C16" s="4"/>
      <c r="D16" s="4"/>
      <c r="E16" s="6">
        <v>879747000</v>
      </c>
      <c r="F16" s="6">
        <v>879747000</v>
      </c>
      <c r="G16" s="6">
        <v>879624650</v>
      </c>
      <c r="H16" s="7"/>
      <c r="I16" s="8"/>
      <c r="J16" s="9"/>
    </row>
    <row r="17" spans="1:10" ht="23.25" customHeight="1">
      <c r="A17" s="10"/>
      <c r="B17" s="12"/>
      <c r="C17" s="13" t="s">
        <v>16</v>
      </c>
      <c r="D17" s="4"/>
      <c r="E17" s="6">
        <v>879747000</v>
      </c>
      <c r="F17" s="6">
        <v>879747000</v>
      </c>
      <c r="G17" s="6">
        <v>879624650</v>
      </c>
      <c r="H17" s="7"/>
      <c r="I17" s="8"/>
      <c r="J17" s="9"/>
    </row>
    <row r="18" spans="1:10" ht="23.25" customHeight="1">
      <c r="A18" s="10"/>
      <c r="B18" s="12"/>
      <c r="C18" s="12"/>
      <c r="D18" s="13" t="s">
        <v>17</v>
      </c>
      <c r="E18" s="6">
        <v>492866000</v>
      </c>
      <c r="F18" s="6">
        <v>492866000</v>
      </c>
      <c r="G18" s="6">
        <v>494458000</v>
      </c>
      <c r="H18" s="7"/>
      <c r="I18" s="8"/>
      <c r="J18" s="9"/>
    </row>
    <row r="19" spans="1:10" ht="23.25" customHeight="1">
      <c r="A19" s="10"/>
      <c r="B19" s="12"/>
      <c r="C19" s="12"/>
      <c r="D19" s="12"/>
      <c r="E19" s="41"/>
      <c r="F19" s="41"/>
      <c r="G19" s="41"/>
      <c r="H19" s="42" t="s">
        <v>18</v>
      </c>
      <c r="I19" s="43" t="s">
        <v>14</v>
      </c>
      <c r="J19" s="44">
        <v>494458000</v>
      </c>
    </row>
    <row r="20" spans="1:10" ht="23.25" customHeight="1">
      <c r="A20" s="10"/>
      <c r="B20" s="12"/>
      <c r="C20" s="12"/>
      <c r="D20" s="38"/>
      <c r="E20" s="41"/>
      <c r="F20" s="41"/>
      <c r="G20" s="41"/>
      <c r="H20" s="43" t="s">
        <v>312</v>
      </c>
      <c r="I20" s="43"/>
      <c r="J20" s="44">
        <f>J19-J21-J22</f>
        <v>470753000</v>
      </c>
    </row>
    <row r="21" spans="1:10" ht="23.25" customHeight="1">
      <c r="A21" s="10"/>
      <c r="B21" s="12"/>
      <c r="C21" s="12"/>
      <c r="D21" s="38"/>
      <c r="E21" s="41"/>
      <c r="F21" s="41"/>
      <c r="G21" s="41"/>
      <c r="H21" s="43" t="s">
        <v>313</v>
      </c>
      <c r="I21" s="43"/>
      <c r="J21" s="44">
        <v>17000000</v>
      </c>
    </row>
    <row r="22" spans="1:10" ht="23.25" customHeight="1">
      <c r="A22" s="10"/>
      <c r="B22" s="12"/>
      <c r="C22" s="12"/>
      <c r="D22" s="45"/>
      <c r="E22" s="15"/>
      <c r="F22" s="15"/>
      <c r="G22" s="15"/>
      <c r="H22" s="17" t="s">
        <v>314</v>
      </c>
      <c r="I22" s="17"/>
      <c r="J22" s="18">
        <v>6705000</v>
      </c>
    </row>
    <row r="23" spans="1:10" ht="23.25" customHeight="1">
      <c r="A23" s="10"/>
      <c r="B23" s="12"/>
      <c r="C23" s="12"/>
      <c r="D23" s="13" t="s">
        <v>19</v>
      </c>
      <c r="E23" s="6">
        <v>386881000</v>
      </c>
      <c r="F23" s="6">
        <v>386881000</v>
      </c>
      <c r="G23" s="6">
        <v>385166650</v>
      </c>
      <c r="H23" s="7"/>
      <c r="I23" s="8"/>
      <c r="J23" s="9"/>
    </row>
    <row r="24" spans="1:10" ht="23.25" customHeight="1">
      <c r="A24" s="10"/>
      <c r="B24" s="12"/>
      <c r="C24" s="12"/>
      <c r="D24" s="12"/>
      <c r="E24" s="41"/>
      <c r="F24" s="41"/>
      <c r="G24" s="41"/>
      <c r="H24" s="42" t="s">
        <v>20</v>
      </c>
      <c r="I24" s="43" t="s">
        <v>14</v>
      </c>
      <c r="J24" s="44">
        <v>385166650</v>
      </c>
    </row>
    <row r="25" spans="1:10" ht="23.25" customHeight="1">
      <c r="A25" s="10"/>
      <c r="B25" s="12"/>
      <c r="C25" s="12"/>
      <c r="D25" s="38"/>
      <c r="E25" s="41"/>
      <c r="F25" s="41"/>
      <c r="G25" s="41"/>
      <c r="H25" s="43" t="s">
        <v>315</v>
      </c>
      <c r="I25" s="43"/>
      <c r="J25" s="44">
        <v>3689000</v>
      </c>
    </row>
    <row r="26" spans="1:10" s="46" customFormat="1" ht="23.25" customHeight="1">
      <c r="A26" s="10"/>
      <c r="B26" s="12"/>
      <c r="C26" s="12"/>
      <c r="D26" s="38"/>
      <c r="E26" s="41"/>
      <c r="F26" s="41"/>
      <c r="G26" s="41"/>
      <c r="H26" s="43" t="s">
        <v>316</v>
      </c>
      <c r="I26" s="43"/>
      <c r="J26" s="44">
        <v>51982690</v>
      </c>
    </row>
    <row r="27" spans="1:10" ht="23.25" customHeight="1">
      <c r="A27" s="10"/>
      <c r="B27" s="12"/>
      <c r="C27" s="12"/>
      <c r="D27" s="38"/>
      <c r="E27" s="41"/>
      <c r="F27" s="41"/>
      <c r="G27" s="41"/>
      <c r="H27" s="43" t="s">
        <v>318</v>
      </c>
      <c r="I27" s="43"/>
      <c r="J27" s="44">
        <v>12222000</v>
      </c>
    </row>
    <row r="28" spans="1:10" s="46" customFormat="1" ht="23.25" customHeight="1">
      <c r="A28" s="10"/>
      <c r="B28" s="12"/>
      <c r="C28" s="12"/>
      <c r="D28" s="38"/>
      <c r="E28" s="41"/>
      <c r="F28" s="41"/>
      <c r="G28" s="41"/>
      <c r="H28" s="43" t="s">
        <v>317</v>
      </c>
      <c r="I28" s="43"/>
      <c r="J28" s="44">
        <v>2000000</v>
      </c>
    </row>
    <row r="29" spans="1:10" ht="23.25" customHeight="1">
      <c r="A29" s="10"/>
      <c r="B29" s="12"/>
      <c r="C29" s="12"/>
      <c r="D29" s="38"/>
      <c r="E29" s="41"/>
      <c r="F29" s="41"/>
      <c r="G29" s="41"/>
      <c r="H29" s="43" t="s">
        <v>319</v>
      </c>
      <c r="I29" s="43"/>
      <c r="J29" s="44">
        <v>1200000</v>
      </c>
    </row>
    <row r="30" spans="1:10" s="46" customFormat="1" ht="23.25" customHeight="1">
      <c r="A30" s="10"/>
      <c r="B30" s="12"/>
      <c r="C30" s="12"/>
      <c r="D30" s="38"/>
      <c r="E30" s="41"/>
      <c r="F30" s="41"/>
      <c r="G30" s="41"/>
      <c r="H30" s="43" t="s">
        <v>320</v>
      </c>
      <c r="I30" s="43"/>
      <c r="J30" s="44">
        <v>6811000</v>
      </c>
    </row>
    <row r="31" spans="1:10" ht="23.25" customHeight="1">
      <c r="A31" s="10"/>
      <c r="B31" s="12"/>
      <c r="C31" s="12"/>
      <c r="D31" s="38"/>
      <c r="E31" s="41"/>
      <c r="F31" s="41"/>
      <c r="G31" s="41"/>
      <c r="H31" s="43" t="s">
        <v>321</v>
      </c>
      <c r="I31" s="43"/>
      <c r="J31" s="44">
        <f>685800+351000+1215000+243000+9200000+32780+21400000</f>
        <v>33127580</v>
      </c>
    </row>
    <row r="32" spans="1:10" s="46" customFormat="1" ht="23.25" customHeight="1">
      <c r="A32" s="10"/>
      <c r="B32" s="12"/>
      <c r="C32" s="12"/>
      <c r="D32" s="38"/>
      <c r="E32" s="41"/>
      <c r="F32" s="41"/>
      <c r="G32" s="41"/>
      <c r="H32" s="43" t="s">
        <v>322</v>
      </c>
      <c r="I32" s="43"/>
      <c r="J32" s="44">
        <v>450000</v>
      </c>
    </row>
    <row r="33" spans="1:10" ht="23.25" customHeight="1">
      <c r="A33" s="10"/>
      <c r="B33" s="12"/>
      <c r="C33" s="12"/>
      <c r="D33" s="38"/>
      <c r="E33" s="41"/>
      <c r="F33" s="41"/>
      <c r="G33" s="41"/>
      <c r="H33" s="43" t="s">
        <v>323</v>
      </c>
      <c r="I33" s="43"/>
      <c r="J33" s="44">
        <v>10036000</v>
      </c>
    </row>
    <row r="34" spans="1:10" s="46" customFormat="1" ht="23.25" customHeight="1">
      <c r="A34" s="10"/>
      <c r="B34" s="12"/>
      <c r="C34" s="12"/>
      <c r="D34" s="38"/>
      <c r="E34" s="41"/>
      <c r="F34" s="41"/>
      <c r="G34" s="41"/>
      <c r="H34" s="43" t="s">
        <v>324</v>
      </c>
      <c r="I34" s="43"/>
      <c r="J34" s="44">
        <v>14000000</v>
      </c>
    </row>
    <row r="35" spans="1:10" ht="23.25" customHeight="1">
      <c r="A35" s="10"/>
      <c r="B35" s="12"/>
      <c r="C35" s="12"/>
      <c r="D35" s="38"/>
      <c r="E35" s="41"/>
      <c r="F35" s="41"/>
      <c r="G35" s="41"/>
      <c r="H35" s="43" t="s">
        <v>325</v>
      </c>
      <c r="I35" s="43"/>
      <c r="J35" s="44">
        <v>3800000</v>
      </c>
    </row>
    <row r="36" spans="1:10" s="46" customFormat="1" ht="23.25" customHeight="1">
      <c r="A36" s="10"/>
      <c r="B36" s="12"/>
      <c r="C36" s="12"/>
      <c r="D36" s="38"/>
      <c r="E36" s="41"/>
      <c r="F36" s="41"/>
      <c r="G36" s="41"/>
      <c r="H36" s="43" t="s">
        <v>326</v>
      </c>
      <c r="I36" s="43"/>
      <c r="J36" s="44">
        <v>26000000</v>
      </c>
    </row>
    <row r="37" spans="1:10" s="46" customFormat="1" ht="23.25" customHeight="1">
      <c r="A37" s="10"/>
      <c r="B37" s="12"/>
      <c r="C37" s="12"/>
      <c r="D37" s="38"/>
      <c r="E37" s="41"/>
      <c r="F37" s="41"/>
      <c r="G37" s="41"/>
      <c r="H37" s="43" t="s">
        <v>420</v>
      </c>
      <c r="I37" s="43"/>
      <c r="J37" s="44">
        <v>16000000</v>
      </c>
    </row>
    <row r="38" spans="1:10" ht="23.25" customHeight="1">
      <c r="A38" s="10"/>
      <c r="B38" s="12"/>
      <c r="C38" s="12"/>
      <c r="D38" s="38"/>
      <c r="E38" s="41"/>
      <c r="F38" s="41"/>
      <c r="G38" s="41"/>
      <c r="H38" s="43" t="s">
        <v>327</v>
      </c>
      <c r="I38" s="43"/>
      <c r="J38" s="44">
        <v>31577460</v>
      </c>
    </row>
    <row r="39" spans="1:10" s="46" customFormat="1" ht="23.25" customHeight="1">
      <c r="A39" s="10"/>
      <c r="B39" s="12"/>
      <c r="C39" s="12"/>
      <c r="D39" s="38"/>
      <c r="E39" s="41"/>
      <c r="F39" s="41"/>
      <c r="G39" s="41"/>
      <c r="H39" s="43" t="s">
        <v>328</v>
      </c>
      <c r="I39" s="43"/>
      <c r="J39" s="44">
        <v>3000000</v>
      </c>
    </row>
    <row r="40" spans="1:10" ht="23.25" customHeight="1">
      <c r="A40" s="10"/>
      <c r="B40" s="12"/>
      <c r="C40" s="12"/>
      <c r="D40" s="38"/>
      <c r="E40" s="41"/>
      <c r="F40" s="41"/>
      <c r="G40" s="41"/>
      <c r="H40" s="43" t="s">
        <v>329</v>
      </c>
      <c r="I40" s="43"/>
      <c r="J40" s="44">
        <f>15501100</f>
        <v>15501100</v>
      </c>
    </row>
    <row r="41" spans="1:10" s="46" customFormat="1" ht="23.25" customHeight="1">
      <c r="A41" s="10"/>
      <c r="B41" s="12"/>
      <c r="C41" s="12"/>
      <c r="D41" s="38"/>
      <c r="E41" s="41"/>
      <c r="F41" s="41"/>
      <c r="G41" s="41"/>
      <c r="H41" s="43" t="s">
        <v>330</v>
      </c>
      <c r="I41" s="43"/>
      <c r="J41" s="44">
        <v>5000000</v>
      </c>
    </row>
    <row r="42" spans="1:10" ht="23.25" customHeight="1">
      <c r="A42" s="10"/>
      <c r="B42" s="12"/>
      <c r="C42" s="12"/>
      <c r="D42" s="38"/>
      <c r="E42" s="41"/>
      <c r="F42" s="41"/>
      <c r="G42" s="41"/>
      <c r="H42" s="43" t="s">
        <v>331</v>
      </c>
      <c r="I42" s="43"/>
      <c r="J42" s="44">
        <v>2100000</v>
      </c>
    </row>
    <row r="43" spans="1:10" s="46" customFormat="1" ht="23.25" customHeight="1">
      <c r="A43" s="10"/>
      <c r="B43" s="12"/>
      <c r="C43" s="12"/>
      <c r="D43" s="38"/>
      <c r="E43" s="41"/>
      <c r="F43" s="41"/>
      <c r="G43" s="41"/>
      <c r="H43" s="43" t="s">
        <v>332</v>
      </c>
      <c r="I43" s="43"/>
      <c r="J43" s="44">
        <v>20000000</v>
      </c>
    </row>
    <row r="44" spans="1:10" ht="23.25" customHeight="1">
      <c r="A44" s="10"/>
      <c r="B44" s="12"/>
      <c r="C44" s="12"/>
      <c r="D44" s="38"/>
      <c r="E44" s="41"/>
      <c r="F44" s="41"/>
      <c r="G44" s="41"/>
      <c r="H44" s="43" t="s">
        <v>333</v>
      </c>
      <c r="I44" s="43"/>
      <c r="J44" s="44">
        <v>42200000</v>
      </c>
    </row>
    <row r="45" spans="1:10" s="46" customFormat="1" ht="23.25" customHeight="1">
      <c r="A45" s="10"/>
      <c r="B45" s="12"/>
      <c r="C45" s="12"/>
      <c r="D45" s="38"/>
      <c r="E45" s="41"/>
      <c r="F45" s="41"/>
      <c r="G45" s="41"/>
      <c r="H45" s="43" t="s">
        <v>334</v>
      </c>
      <c r="I45" s="43"/>
      <c r="J45" s="44">
        <v>3940000</v>
      </c>
    </row>
    <row r="46" spans="1:10" ht="23.25" customHeight="1">
      <c r="A46" s="10"/>
      <c r="B46" s="12"/>
      <c r="C46" s="12"/>
      <c r="D46" s="38"/>
      <c r="E46" s="41"/>
      <c r="F46" s="41"/>
      <c r="G46" s="41"/>
      <c r="H46" s="43" t="s">
        <v>335</v>
      </c>
      <c r="I46" s="43"/>
      <c r="J46" s="44">
        <v>3600000</v>
      </c>
    </row>
    <row r="47" spans="1:10" s="46" customFormat="1" ht="23.25" customHeight="1">
      <c r="A47" s="10"/>
      <c r="B47" s="12"/>
      <c r="C47" s="12"/>
      <c r="D47" s="38"/>
      <c r="E47" s="41"/>
      <c r="F47" s="41"/>
      <c r="G47" s="41"/>
      <c r="H47" s="43" t="s">
        <v>336</v>
      </c>
      <c r="I47" s="43"/>
      <c r="J47" s="44">
        <v>5000000</v>
      </c>
    </row>
    <row r="48" spans="1:10" s="46" customFormat="1" ht="23.25" customHeight="1">
      <c r="A48" s="10"/>
      <c r="B48" s="12"/>
      <c r="C48" s="12"/>
      <c r="D48" s="38"/>
      <c r="E48" s="41"/>
      <c r="F48" s="41"/>
      <c r="G48" s="41"/>
      <c r="H48" s="43" t="s">
        <v>337</v>
      </c>
      <c r="I48" s="43"/>
      <c r="J48" s="44">
        <v>17118000</v>
      </c>
    </row>
    <row r="49" spans="1:10" s="46" customFormat="1" ht="23.25" customHeight="1">
      <c r="A49" s="10"/>
      <c r="B49" s="12"/>
      <c r="C49" s="12"/>
      <c r="D49" s="38"/>
      <c r="E49" s="41"/>
      <c r="F49" s="41"/>
      <c r="G49" s="41"/>
      <c r="H49" s="43" t="s">
        <v>338</v>
      </c>
      <c r="I49" s="43"/>
      <c r="J49" s="44">
        <v>2300000</v>
      </c>
    </row>
    <row r="50" spans="1:10" ht="23.25" customHeight="1">
      <c r="A50" s="10"/>
      <c r="B50" s="12"/>
      <c r="C50" s="12"/>
      <c r="D50" s="38"/>
      <c r="E50" s="41"/>
      <c r="F50" s="41"/>
      <c r="G50" s="41"/>
      <c r="H50" s="43" t="s">
        <v>339</v>
      </c>
      <c r="I50" s="43"/>
      <c r="J50" s="44">
        <v>3000000</v>
      </c>
    </row>
    <row r="51" spans="1:10" s="46" customFormat="1" ht="23.25" customHeight="1">
      <c r="A51" s="10"/>
      <c r="B51" s="12"/>
      <c r="C51" s="12"/>
      <c r="D51" s="38"/>
      <c r="E51" s="41"/>
      <c r="F51" s="41"/>
      <c r="G51" s="41"/>
      <c r="H51" s="43" t="s">
        <v>340</v>
      </c>
      <c r="I51" s="43"/>
      <c r="J51" s="44">
        <v>3390000</v>
      </c>
    </row>
    <row r="52" spans="1:10" ht="23.25" customHeight="1">
      <c r="A52" s="10"/>
      <c r="B52" s="12"/>
      <c r="C52" s="12"/>
      <c r="D52" s="38"/>
      <c r="E52" s="41"/>
      <c r="F52" s="41"/>
      <c r="G52" s="41"/>
      <c r="H52" s="43" t="s">
        <v>341</v>
      </c>
      <c r="I52" s="43"/>
      <c r="J52" s="44">
        <v>13168150</v>
      </c>
    </row>
    <row r="53" spans="1:10" s="46" customFormat="1" ht="23.25" customHeight="1">
      <c r="A53" s="10"/>
      <c r="B53" s="12"/>
      <c r="C53" s="12"/>
      <c r="D53" s="38"/>
      <c r="E53" s="41"/>
      <c r="F53" s="41"/>
      <c r="G53" s="41"/>
      <c r="H53" s="43" t="s">
        <v>342</v>
      </c>
      <c r="I53" s="43"/>
      <c r="J53" s="44">
        <v>18621470</v>
      </c>
    </row>
    <row r="54" spans="1:10" ht="23.25" customHeight="1">
      <c r="A54" s="10"/>
      <c r="B54" s="12"/>
      <c r="C54" s="12"/>
      <c r="D54" s="38"/>
      <c r="E54" s="41"/>
      <c r="F54" s="41"/>
      <c r="G54" s="41"/>
      <c r="H54" s="43" t="s">
        <v>343</v>
      </c>
      <c r="I54" s="43"/>
      <c r="J54" s="44">
        <v>7375000</v>
      </c>
    </row>
    <row r="55" spans="1:10" s="46" customFormat="1" ht="23.25" customHeight="1">
      <c r="A55" s="10"/>
      <c r="B55" s="12"/>
      <c r="C55" s="12"/>
      <c r="D55" s="38"/>
      <c r="E55" s="41"/>
      <c r="F55" s="41"/>
      <c r="G55" s="41"/>
      <c r="H55" s="43" t="s">
        <v>344</v>
      </c>
      <c r="I55" s="43"/>
      <c r="J55" s="44">
        <v>1500000</v>
      </c>
    </row>
    <row r="56" spans="1:10" ht="23.25" customHeight="1">
      <c r="A56" s="10"/>
      <c r="B56" s="12"/>
      <c r="C56" s="12"/>
      <c r="D56" s="38"/>
      <c r="E56" s="41"/>
      <c r="F56" s="41"/>
      <c r="G56" s="41"/>
      <c r="H56" s="43" t="s">
        <v>345</v>
      </c>
      <c r="I56" s="43"/>
      <c r="J56" s="44">
        <f>385166650-SUM(J25:J55)</f>
        <v>5457200</v>
      </c>
    </row>
    <row r="57" spans="1:10" ht="23.25" customHeight="1">
      <c r="A57" s="10"/>
      <c r="B57" s="12"/>
      <c r="C57" s="12"/>
      <c r="D57" s="13" t="s">
        <v>21</v>
      </c>
      <c r="E57" s="6">
        <v>2601000</v>
      </c>
      <c r="F57" s="6">
        <v>2601000</v>
      </c>
      <c r="G57" s="6">
        <v>2600000</v>
      </c>
      <c r="H57" s="7"/>
      <c r="I57" s="8"/>
      <c r="J57" s="9"/>
    </row>
    <row r="58" spans="1:10" ht="23.25" customHeight="1">
      <c r="A58" s="10"/>
      <c r="B58" s="12"/>
      <c r="C58" s="12"/>
      <c r="D58" s="12"/>
      <c r="E58" s="41"/>
      <c r="F58" s="41"/>
      <c r="G58" s="41"/>
      <c r="H58" s="42" t="s">
        <v>22</v>
      </c>
      <c r="I58" s="43" t="s">
        <v>14</v>
      </c>
      <c r="J58" s="44">
        <v>2600000</v>
      </c>
    </row>
    <row r="59" spans="1:10" ht="23.25" customHeight="1">
      <c r="A59" s="10"/>
      <c r="B59" s="12"/>
      <c r="C59" s="12"/>
      <c r="D59" s="12"/>
      <c r="E59" s="41"/>
      <c r="F59" s="41"/>
      <c r="G59" s="41"/>
      <c r="H59" s="42" t="s">
        <v>346</v>
      </c>
      <c r="I59" s="43"/>
      <c r="J59" s="44">
        <v>1100000</v>
      </c>
    </row>
    <row r="60" spans="1:10" ht="23.25" customHeight="1">
      <c r="A60" s="10"/>
      <c r="B60" s="12"/>
      <c r="C60" s="12"/>
      <c r="D60" s="47"/>
      <c r="E60" s="15"/>
      <c r="F60" s="15"/>
      <c r="G60" s="15"/>
      <c r="H60" s="16" t="s">
        <v>347</v>
      </c>
      <c r="I60" s="17"/>
      <c r="J60" s="18">
        <v>1500000</v>
      </c>
    </row>
    <row r="61" spans="1:10" ht="23.25" customHeight="1">
      <c r="A61" s="3" t="s">
        <v>23</v>
      </c>
      <c r="B61" s="4"/>
      <c r="C61" s="4"/>
      <c r="D61" s="5"/>
      <c r="E61" s="6">
        <v>758846000</v>
      </c>
      <c r="F61" s="6">
        <v>758846000</v>
      </c>
      <c r="G61" s="6">
        <v>742726200</v>
      </c>
      <c r="H61" s="7"/>
      <c r="I61" s="8"/>
      <c r="J61" s="9"/>
    </row>
    <row r="62" spans="1:10" ht="23.25" customHeight="1">
      <c r="A62" s="10"/>
      <c r="B62" s="11" t="s">
        <v>24</v>
      </c>
      <c r="C62" s="4"/>
      <c r="D62" s="4"/>
      <c r="E62" s="6">
        <v>725306000</v>
      </c>
      <c r="F62" s="6">
        <v>725306000</v>
      </c>
      <c r="G62" s="6">
        <v>710087970</v>
      </c>
      <c r="H62" s="7"/>
      <c r="I62" s="8"/>
      <c r="J62" s="9"/>
    </row>
    <row r="63" spans="1:10" ht="23.25" customHeight="1">
      <c r="A63" s="10"/>
      <c r="B63" s="12"/>
      <c r="C63" s="13" t="s">
        <v>25</v>
      </c>
      <c r="D63" s="4"/>
      <c r="E63" s="6">
        <v>725306000</v>
      </c>
      <c r="F63" s="6">
        <v>725306000</v>
      </c>
      <c r="G63" s="6">
        <v>710087970</v>
      </c>
      <c r="H63" s="7"/>
      <c r="I63" s="8"/>
      <c r="J63" s="9"/>
    </row>
    <row r="64" spans="1:10" ht="23.25" customHeight="1">
      <c r="A64" s="10"/>
      <c r="B64" s="12"/>
      <c r="C64" s="12"/>
      <c r="D64" s="13" t="s">
        <v>26</v>
      </c>
      <c r="E64" s="6">
        <v>475683000</v>
      </c>
      <c r="F64" s="6">
        <v>475683000</v>
      </c>
      <c r="G64" s="6">
        <v>468476680</v>
      </c>
      <c r="H64" s="7"/>
      <c r="I64" s="8"/>
      <c r="J64" s="9"/>
    </row>
    <row r="65" spans="1:10" ht="23.25" customHeight="1">
      <c r="A65" s="10"/>
      <c r="B65" s="12"/>
      <c r="C65" s="12"/>
      <c r="D65" s="14"/>
      <c r="E65" s="15"/>
      <c r="F65" s="15"/>
      <c r="G65" s="15"/>
      <c r="H65" s="16" t="s">
        <v>348</v>
      </c>
      <c r="I65" s="17" t="s">
        <v>14</v>
      </c>
      <c r="J65" s="18">
        <v>468476680</v>
      </c>
    </row>
    <row r="66" spans="1:10" ht="23.25" customHeight="1">
      <c r="A66" s="10"/>
      <c r="B66" s="12"/>
      <c r="C66" s="12"/>
      <c r="D66" s="13" t="s">
        <v>27</v>
      </c>
      <c r="E66" s="48">
        <v>232824000</v>
      </c>
      <c r="F66" s="48">
        <v>232824000</v>
      </c>
      <c r="G66" s="48">
        <v>224978140</v>
      </c>
      <c r="H66" s="49"/>
      <c r="I66" s="50"/>
      <c r="J66" s="51"/>
    </row>
    <row r="67" spans="1:10" ht="23.25" customHeight="1">
      <c r="A67" s="10"/>
      <c r="B67" s="12"/>
      <c r="C67" s="12"/>
      <c r="D67" s="12"/>
      <c r="E67" s="41"/>
      <c r="F67" s="41"/>
      <c r="G67" s="41"/>
      <c r="H67" s="42" t="s">
        <v>28</v>
      </c>
      <c r="I67" s="43" t="s">
        <v>14</v>
      </c>
      <c r="J67" s="44">
        <v>224978140</v>
      </c>
    </row>
    <row r="68" spans="1:10" ht="23.25" customHeight="1">
      <c r="A68" s="10"/>
      <c r="B68" s="12"/>
      <c r="C68" s="12"/>
      <c r="D68" s="12"/>
      <c r="E68" s="41"/>
      <c r="F68" s="41"/>
      <c r="G68" s="41"/>
      <c r="H68" s="42" t="s">
        <v>349</v>
      </c>
      <c r="I68" s="43"/>
      <c r="J68" s="44">
        <v>28168220</v>
      </c>
    </row>
    <row r="69" spans="1:10" ht="23.25" customHeight="1">
      <c r="A69" s="10"/>
      <c r="B69" s="12"/>
      <c r="C69" s="12"/>
      <c r="D69" s="12"/>
      <c r="E69" s="41"/>
      <c r="F69" s="41"/>
      <c r="G69" s="41"/>
      <c r="H69" s="42" t="s">
        <v>350</v>
      </c>
      <c r="I69" s="43"/>
      <c r="J69" s="44">
        <v>8975580</v>
      </c>
    </row>
    <row r="70" spans="1:10" ht="23.25" customHeight="1">
      <c r="A70" s="10"/>
      <c r="B70" s="12"/>
      <c r="C70" s="12"/>
      <c r="D70" s="12"/>
      <c r="E70" s="41"/>
      <c r="F70" s="41"/>
      <c r="G70" s="41"/>
      <c r="H70" s="42" t="s">
        <v>351</v>
      </c>
      <c r="I70" s="43"/>
      <c r="J70" s="44">
        <v>6811030</v>
      </c>
    </row>
    <row r="71" spans="1:10" ht="23.25" customHeight="1">
      <c r="A71" s="10"/>
      <c r="B71" s="12"/>
      <c r="C71" s="12"/>
      <c r="D71" s="12"/>
      <c r="E71" s="41"/>
      <c r="F71" s="41"/>
      <c r="G71" s="41"/>
      <c r="H71" s="42" t="s">
        <v>352</v>
      </c>
      <c r="I71" s="43"/>
      <c r="J71" s="44">
        <v>8892880</v>
      </c>
    </row>
    <row r="72" spans="1:10" ht="23.25" customHeight="1">
      <c r="A72" s="10"/>
      <c r="B72" s="12"/>
      <c r="C72" s="12"/>
      <c r="D72" s="12"/>
      <c r="E72" s="41"/>
      <c r="F72" s="41"/>
      <c r="G72" s="41"/>
      <c r="H72" s="42" t="s">
        <v>353</v>
      </c>
      <c r="I72" s="43"/>
      <c r="J72" s="44">
        <v>6657060</v>
      </c>
    </row>
    <row r="73" spans="1:10" ht="23.25" customHeight="1">
      <c r="A73" s="10"/>
      <c r="B73" s="12"/>
      <c r="C73" s="12"/>
      <c r="D73" s="12"/>
      <c r="E73" s="41"/>
      <c r="F73" s="41"/>
      <c r="G73" s="41"/>
      <c r="H73" s="42" t="s">
        <v>354</v>
      </c>
      <c r="I73" s="43"/>
      <c r="J73" s="44">
        <v>7904690</v>
      </c>
    </row>
    <row r="74" spans="1:10" ht="23.25" customHeight="1">
      <c r="A74" s="10"/>
      <c r="B74" s="12"/>
      <c r="C74" s="12"/>
      <c r="D74" s="12"/>
      <c r="E74" s="41"/>
      <c r="F74" s="41"/>
      <c r="G74" s="41"/>
      <c r="H74" s="42" t="s">
        <v>355</v>
      </c>
      <c r="I74" s="43"/>
      <c r="J74" s="44">
        <v>3356100</v>
      </c>
    </row>
    <row r="75" spans="1:10" ht="23.25" customHeight="1">
      <c r="A75" s="10"/>
      <c r="B75" s="12"/>
      <c r="C75" s="12"/>
      <c r="D75" s="12"/>
      <c r="E75" s="41"/>
      <c r="F75" s="41"/>
      <c r="G75" s="41"/>
      <c r="H75" s="42" t="s">
        <v>356</v>
      </c>
      <c r="I75" s="43"/>
      <c r="J75" s="44">
        <v>2673090</v>
      </c>
    </row>
    <row r="76" spans="1:10" ht="23.25" customHeight="1">
      <c r="A76" s="10"/>
      <c r="B76" s="12"/>
      <c r="C76" s="12"/>
      <c r="D76" s="12"/>
      <c r="E76" s="41"/>
      <c r="F76" s="41"/>
      <c r="G76" s="41"/>
      <c r="H76" s="42" t="s">
        <v>357</v>
      </c>
      <c r="I76" s="43"/>
      <c r="J76" s="44">
        <f>195000+2864160+222000</f>
        <v>3281160</v>
      </c>
    </row>
    <row r="77" spans="1:10" ht="23.25" customHeight="1">
      <c r="A77" s="10"/>
      <c r="B77" s="12"/>
      <c r="C77" s="12"/>
      <c r="D77" s="12"/>
      <c r="E77" s="41"/>
      <c r="F77" s="41"/>
      <c r="G77" s="41"/>
      <c r="H77" s="42" t="s">
        <v>358</v>
      </c>
      <c r="I77" s="43"/>
      <c r="J77" s="44">
        <v>19267070</v>
      </c>
    </row>
    <row r="78" spans="1:10" ht="23.25" customHeight="1">
      <c r="A78" s="10"/>
      <c r="B78" s="12"/>
      <c r="C78" s="12"/>
      <c r="D78" s="12"/>
      <c r="E78" s="41"/>
      <c r="F78" s="41"/>
      <c r="G78" s="41"/>
      <c r="H78" s="42" t="s">
        <v>359</v>
      </c>
      <c r="I78" s="43"/>
      <c r="J78" s="44">
        <v>7587020</v>
      </c>
    </row>
    <row r="79" spans="1:10" ht="23.25" customHeight="1">
      <c r="A79" s="10"/>
      <c r="B79" s="12"/>
      <c r="C79" s="12"/>
      <c r="D79" s="12"/>
      <c r="E79" s="41"/>
      <c r="F79" s="41"/>
      <c r="G79" s="41"/>
      <c r="H79" s="42" t="s">
        <v>360</v>
      </c>
      <c r="I79" s="43"/>
      <c r="J79" s="44">
        <f>11101600+3904900</f>
        <v>15006500</v>
      </c>
    </row>
    <row r="80" spans="1:10" ht="23.25" customHeight="1">
      <c r="A80" s="10"/>
      <c r="B80" s="12"/>
      <c r="C80" s="12"/>
      <c r="D80" s="12"/>
      <c r="E80" s="41"/>
      <c r="F80" s="41"/>
      <c r="G80" s="41"/>
      <c r="H80" s="42" t="s">
        <v>361</v>
      </c>
      <c r="I80" s="43"/>
      <c r="J80" s="44">
        <f>2357000+1008800</f>
        <v>3365800</v>
      </c>
    </row>
    <row r="81" spans="1:10" ht="23.25" customHeight="1">
      <c r="A81" s="10"/>
      <c r="B81" s="12"/>
      <c r="C81" s="12"/>
      <c r="D81" s="12"/>
      <c r="E81" s="41"/>
      <c r="F81" s="41"/>
      <c r="G81" s="41"/>
      <c r="H81" s="42" t="s">
        <v>362</v>
      </c>
      <c r="I81" s="43"/>
      <c r="J81" s="44">
        <f>10482400-480000</f>
        <v>10002400</v>
      </c>
    </row>
    <row r="82" spans="1:10" ht="23.25" customHeight="1">
      <c r="A82" s="10"/>
      <c r="B82" s="12"/>
      <c r="C82" s="12"/>
      <c r="D82" s="12"/>
      <c r="E82" s="41"/>
      <c r="F82" s="41"/>
      <c r="G82" s="41"/>
      <c r="H82" s="42" t="s">
        <v>363</v>
      </c>
      <c r="I82" s="43"/>
      <c r="J82" s="44">
        <f>4265000+9850000</f>
        <v>14115000</v>
      </c>
    </row>
    <row r="83" spans="1:10" ht="23.25" customHeight="1">
      <c r="A83" s="10"/>
      <c r="B83" s="12"/>
      <c r="C83" s="12"/>
      <c r="D83" s="12"/>
      <c r="E83" s="41"/>
      <c r="F83" s="41"/>
      <c r="G83" s="41"/>
      <c r="H83" s="42" t="s">
        <v>364</v>
      </c>
      <c r="I83" s="43"/>
      <c r="J83" s="44">
        <v>6720000</v>
      </c>
    </row>
    <row r="84" spans="1:10" ht="23.25" customHeight="1">
      <c r="A84" s="10"/>
      <c r="B84" s="12"/>
      <c r="C84" s="12"/>
      <c r="D84" s="12"/>
      <c r="E84" s="41"/>
      <c r="F84" s="41"/>
      <c r="G84" s="41"/>
      <c r="H84" s="42" t="s">
        <v>365</v>
      </c>
      <c r="I84" s="43"/>
      <c r="J84" s="44">
        <v>12350000</v>
      </c>
    </row>
    <row r="85" spans="1:10" ht="23.25" customHeight="1">
      <c r="A85" s="10"/>
      <c r="B85" s="12"/>
      <c r="C85" s="12"/>
      <c r="D85" s="12"/>
      <c r="E85" s="41"/>
      <c r="F85" s="41"/>
      <c r="G85" s="41"/>
      <c r="H85" s="42" t="s">
        <v>366</v>
      </c>
      <c r="I85" s="43"/>
      <c r="J85" s="44">
        <v>6795000</v>
      </c>
    </row>
    <row r="86" spans="1:10" ht="23.25" customHeight="1">
      <c r="A86" s="10"/>
      <c r="B86" s="12"/>
      <c r="C86" s="12"/>
      <c r="D86" s="12"/>
      <c r="E86" s="41"/>
      <c r="F86" s="41"/>
      <c r="G86" s="41"/>
      <c r="H86" s="42" t="s">
        <v>367</v>
      </c>
      <c r="I86" s="43"/>
      <c r="J86" s="44">
        <v>610000</v>
      </c>
    </row>
    <row r="87" spans="1:10" ht="23.25" customHeight="1">
      <c r="A87" s="10"/>
      <c r="B87" s="12"/>
      <c r="C87" s="12"/>
      <c r="D87" s="12"/>
      <c r="E87" s="41"/>
      <c r="F87" s="41"/>
      <c r="G87" s="41"/>
      <c r="H87" s="42" t="s">
        <v>368</v>
      </c>
      <c r="I87" s="43"/>
      <c r="J87" s="44">
        <v>5295000</v>
      </c>
    </row>
    <row r="88" spans="1:10" ht="23.25" customHeight="1">
      <c r="A88" s="10"/>
      <c r="B88" s="12"/>
      <c r="C88" s="12"/>
      <c r="D88" s="12"/>
      <c r="E88" s="41"/>
      <c r="F88" s="41"/>
      <c r="G88" s="41"/>
      <c r="H88" s="42" t="s">
        <v>369</v>
      </c>
      <c r="I88" s="43"/>
      <c r="J88" s="44">
        <v>1920000</v>
      </c>
    </row>
    <row r="89" spans="1:10" ht="23.25" customHeight="1">
      <c r="A89" s="10"/>
      <c r="B89" s="12"/>
      <c r="C89" s="12"/>
      <c r="D89" s="12"/>
      <c r="E89" s="41"/>
      <c r="F89" s="41"/>
      <c r="G89" s="41"/>
      <c r="H89" s="42" t="s">
        <v>370</v>
      </c>
      <c r="I89" s="43"/>
      <c r="J89" s="44">
        <v>12885000</v>
      </c>
    </row>
    <row r="90" spans="1:10" ht="23.25" customHeight="1">
      <c r="A90" s="10"/>
      <c r="B90" s="12"/>
      <c r="C90" s="12"/>
      <c r="D90" s="12"/>
      <c r="E90" s="41"/>
      <c r="F90" s="41"/>
      <c r="G90" s="41"/>
      <c r="H90" s="42" t="s">
        <v>371</v>
      </c>
      <c r="I90" s="43"/>
      <c r="J90" s="44">
        <v>7455000</v>
      </c>
    </row>
    <row r="91" spans="1:10" ht="23.25" customHeight="1">
      <c r="A91" s="10"/>
      <c r="B91" s="12"/>
      <c r="C91" s="12"/>
      <c r="D91" s="12"/>
      <c r="E91" s="41"/>
      <c r="F91" s="41"/>
      <c r="G91" s="41"/>
      <c r="H91" s="42" t="s">
        <v>372</v>
      </c>
      <c r="I91" s="43"/>
      <c r="J91" s="44">
        <v>3525000</v>
      </c>
    </row>
    <row r="92" spans="1:10" ht="23.25" customHeight="1">
      <c r="A92" s="10"/>
      <c r="B92" s="12"/>
      <c r="C92" s="12"/>
      <c r="D92" s="12"/>
      <c r="E92" s="41"/>
      <c r="F92" s="41"/>
      <c r="G92" s="41"/>
      <c r="H92" s="42" t="s">
        <v>373</v>
      </c>
      <c r="I92" s="43"/>
      <c r="J92" s="44">
        <v>9270000</v>
      </c>
    </row>
    <row r="93" spans="1:10" ht="23.25" customHeight="1">
      <c r="A93" s="10"/>
      <c r="B93" s="12"/>
      <c r="C93" s="12"/>
      <c r="D93" s="12"/>
      <c r="E93" s="41"/>
      <c r="F93" s="41"/>
      <c r="G93" s="41"/>
      <c r="H93" s="42" t="s">
        <v>374</v>
      </c>
      <c r="I93" s="43"/>
      <c r="J93" s="44">
        <f>480000+315000</f>
        <v>795000</v>
      </c>
    </row>
    <row r="94" spans="1:10" ht="23.25" customHeight="1">
      <c r="A94" s="10"/>
      <c r="B94" s="12"/>
      <c r="C94" s="12"/>
      <c r="D94" s="12"/>
      <c r="E94" s="41"/>
      <c r="F94" s="41"/>
      <c r="G94" s="41"/>
      <c r="H94" s="42" t="s">
        <v>375</v>
      </c>
      <c r="I94" s="43"/>
      <c r="J94" s="44">
        <v>5686940</v>
      </c>
    </row>
    <row r="95" spans="1:10" ht="23.25" customHeight="1">
      <c r="A95" s="10"/>
      <c r="B95" s="12"/>
      <c r="C95" s="12"/>
      <c r="D95" s="12"/>
      <c r="E95" s="41"/>
      <c r="F95" s="41"/>
      <c r="G95" s="41"/>
      <c r="H95" s="42" t="s">
        <v>376</v>
      </c>
      <c r="I95" s="43"/>
      <c r="J95" s="44">
        <v>5607600</v>
      </c>
    </row>
    <row r="96" spans="1:10" ht="23.25" customHeight="1">
      <c r="A96" s="10"/>
      <c r="B96" s="12"/>
      <c r="C96" s="12"/>
      <c r="D96" s="13" t="s">
        <v>29</v>
      </c>
      <c r="E96" s="6">
        <v>16799000</v>
      </c>
      <c r="F96" s="6">
        <v>16799000</v>
      </c>
      <c r="G96" s="6">
        <v>16633150</v>
      </c>
      <c r="H96" s="7"/>
      <c r="I96" s="8"/>
      <c r="J96" s="9"/>
    </row>
    <row r="97" spans="1:10" ht="23.25" customHeight="1">
      <c r="A97" s="10"/>
      <c r="B97" s="12"/>
      <c r="C97" s="12"/>
      <c r="D97" s="12"/>
      <c r="E97" s="41"/>
      <c r="F97" s="41"/>
      <c r="G97" s="41"/>
      <c r="H97" s="42" t="s">
        <v>30</v>
      </c>
      <c r="I97" s="43" t="s">
        <v>14</v>
      </c>
      <c r="J97" s="44">
        <v>16633150</v>
      </c>
    </row>
    <row r="98" spans="1:10" ht="23.25" customHeight="1">
      <c r="A98" s="10"/>
      <c r="B98" s="12"/>
      <c r="C98" s="12"/>
      <c r="D98" s="12"/>
      <c r="E98" s="41"/>
      <c r="F98" s="41"/>
      <c r="G98" s="41"/>
      <c r="H98" s="42" t="s">
        <v>377</v>
      </c>
      <c r="I98" s="43"/>
      <c r="J98" s="44">
        <v>9468150</v>
      </c>
    </row>
    <row r="99" spans="1:10" ht="23.25" customHeight="1">
      <c r="A99" s="10"/>
      <c r="B99" s="12"/>
      <c r="C99" s="12"/>
      <c r="D99" s="12"/>
      <c r="E99" s="41"/>
      <c r="F99" s="41"/>
      <c r="G99" s="41"/>
      <c r="H99" s="42" t="s">
        <v>378</v>
      </c>
      <c r="I99" s="43"/>
      <c r="J99" s="44">
        <f>864000+195000</f>
        <v>1059000</v>
      </c>
    </row>
    <row r="100" spans="1:10" ht="23.25" customHeight="1">
      <c r="A100" s="10"/>
      <c r="B100" s="12"/>
      <c r="C100" s="12"/>
      <c r="D100" s="12"/>
      <c r="E100" s="41"/>
      <c r="F100" s="41"/>
      <c r="G100" s="41"/>
      <c r="H100" s="42" t="s">
        <v>379</v>
      </c>
      <c r="I100" s="43"/>
      <c r="J100" s="44">
        <f>561000</f>
        <v>561000</v>
      </c>
    </row>
    <row r="101" spans="1:10" ht="23.25" customHeight="1">
      <c r="A101" s="10"/>
      <c r="B101" s="12"/>
      <c r="C101" s="12"/>
      <c r="D101" s="12"/>
      <c r="E101" s="41"/>
      <c r="F101" s="41"/>
      <c r="G101" s="41"/>
      <c r="H101" s="42" t="s">
        <v>380</v>
      </c>
      <c r="I101" s="43"/>
      <c r="J101" s="44">
        <v>2220000</v>
      </c>
    </row>
    <row r="102" spans="1:10" ht="23.25" customHeight="1">
      <c r="A102" s="10"/>
      <c r="B102" s="12"/>
      <c r="C102" s="12"/>
      <c r="D102" s="12"/>
      <c r="E102" s="41"/>
      <c r="F102" s="41"/>
      <c r="G102" s="41"/>
      <c r="H102" s="42" t="s">
        <v>381</v>
      </c>
      <c r="I102" s="43"/>
      <c r="J102" s="44">
        <f>J97-SUM(J98:J101)</f>
        <v>3325000</v>
      </c>
    </row>
    <row r="103" spans="1:10" ht="23.25" customHeight="1">
      <c r="A103" s="10"/>
      <c r="B103" s="11" t="s">
        <v>31</v>
      </c>
      <c r="C103" s="4"/>
      <c r="D103" s="4"/>
      <c r="E103" s="6">
        <v>1480000</v>
      </c>
      <c r="F103" s="6">
        <v>1480000</v>
      </c>
      <c r="G103" s="6">
        <v>1236850</v>
      </c>
      <c r="H103" s="7"/>
      <c r="I103" s="8"/>
      <c r="J103" s="9"/>
    </row>
    <row r="104" spans="1:10" ht="23.25" customHeight="1">
      <c r="A104" s="10"/>
      <c r="B104" s="12"/>
      <c r="C104" s="13" t="s">
        <v>32</v>
      </c>
      <c r="D104" s="4"/>
      <c r="E104" s="6">
        <v>1480000</v>
      </c>
      <c r="F104" s="6">
        <v>1480000</v>
      </c>
      <c r="G104" s="6">
        <v>1236850</v>
      </c>
      <c r="H104" s="7"/>
      <c r="I104" s="8"/>
      <c r="J104" s="9"/>
    </row>
    <row r="105" spans="1:10" ht="23.25" customHeight="1">
      <c r="A105" s="10"/>
      <c r="B105" s="12"/>
      <c r="C105" s="12"/>
      <c r="D105" s="13" t="s">
        <v>33</v>
      </c>
      <c r="E105" s="6">
        <v>1300000</v>
      </c>
      <c r="F105" s="6">
        <v>1300000</v>
      </c>
      <c r="G105" s="6">
        <v>1102500</v>
      </c>
      <c r="H105" s="7"/>
      <c r="I105" s="8"/>
      <c r="J105" s="9"/>
    </row>
    <row r="106" spans="1:10" ht="23.25" customHeight="1">
      <c r="A106" s="10"/>
      <c r="B106" s="12"/>
      <c r="C106" s="12"/>
      <c r="D106" s="14"/>
      <c r="E106" s="15"/>
      <c r="F106" s="15"/>
      <c r="G106" s="15"/>
      <c r="H106" s="16" t="s">
        <v>382</v>
      </c>
      <c r="I106" s="17" t="s">
        <v>14</v>
      </c>
      <c r="J106" s="18">
        <v>1102500</v>
      </c>
    </row>
    <row r="107" spans="1:10" ht="23.25" customHeight="1">
      <c r="A107" s="10"/>
      <c r="B107" s="12"/>
      <c r="C107" s="12"/>
      <c r="D107" s="13" t="s">
        <v>35</v>
      </c>
      <c r="E107" s="6">
        <v>180000</v>
      </c>
      <c r="F107" s="6">
        <v>180000</v>
      </c>
      <c r="G107" s="6">
        <v>134350</v>
      </c>
      <c r="H107" s="7"/>
      <c r="I107" s="8"/>
      <c r="J107" s="9"/>
    </row>
    <row r="108" spans="1:10" ht="23.25" customHeight="1">
      <c r="A108" s="10"/>
      <c r="B108" s="12"/>
      <c r="C108" s="12"/>
      <c r="D108" s="14"/>
      <c r="E108" s="15"/>
      <c r="F108" s="15"/>
      <c r="G108" s="15"/>
      <c r="H108" s="16" t="s">
        <v>383</v>
      </c>
      <c r="I108" s="17" t="s">
        <v>14</v>
      </c>
      <c r="J108" s="18">
        <v>134350</v>
      </c>
    </row>
    <row r="109" spans="1:10" ht="23.25" customHeight="1">
      <c r="A109" s="10"/>
      <c r="B109" s="11" t="s">
        <v>36</v>
      </c>
      <c r="C109" s="4"/>
      <c r="D109" s="4"/>
      <c r="E109" s="6">
        <v>20520000</v>
      </c>
      <c r="F109" s="6">
        <v>20520000</v>
      </c>
      <c r="G109" s="6">
        <v>20032000</v>
      </c>
      <c r="H109" s="7"/>
      <c r="I109" s="8"/>
      <c r="J109" s="9"/>
    </row>
    <row r="110" spans="1:10" ht="23.25" customHeight="1">
      <c r="A110" s="10"/>
      <c r="B110" s="12"/>
      <c r="C110" s="13" t="s">
        <v>37</v>
      </c>
      <c r="D110" s="4"/>
      <c r="E110" s="6">
        <v>20520000</v>
      </c>
      <c r="F110" s="6">
        <v>20520000</v>
      </c>
      <c r="G110" s="6">
        <v>20032000</v>
      </c>
      <c r="H110" s="7"/>
      <c r="I110" s="8"/>
      <c r="J110" s="9"/>
    </row>
    <row r="111" spans="1:10" ht="23.25" customHeight="1">
      <c r="A111" s="10"/>
      <c r="B111" s="12"/>
      <c r="C111" s="13" t="s">
        <v>37</v>
      </c>
      <c r="D111" s="4"/>
      <c r="E111" s="6">
        <v>20520000</v>
      </c>
      <c r="F111" s="6">
        <v>20520000</v>
      </c>
      <c r="G111" s="6">
        <v>20032000</v>
      </c>
      <c r="H111" s="7"/>
      <c r="I111" s="8"/>
      <c r="J111" s="9"/>
    </row>
    <row r="112" spans="1:10" ht="23.25" customHeight="1">
      <c r="A112" s="10"/>
      <c r="B112" s="12"/>
      <c r="C112" s="12"/>
      <c r="D112" s="13" t="s">
        <v>38</v>
      </c>
      <c r="E112" s="6">
        <v>20520000</v>
      </c>
      <c r="F112" s="6">
        <v>20520000</v>
      </c>
      <c r="G112" s="6">
        <v>20032000</v>
      </c>
      <c r="H112" s="7"/>
      <c r="I112" s="8"/>
      <c r="J112" s="9"/>
    </row>
    <row r="113" spans="1:10" ht="23.25" customHeight="1">
      <c r="A113" s="10"/>
      <c r="B113" s="12"/>
      <c r="C113" s="12"/>
      <c r="D113" s="14"/>
      <c r="E113" s="15"/>
      <c r="F113" s="15"/>
      <c r="G113" s="15"/>
      <c r="H113" s="16" t="s">
        <v>39</v>
      </c>
      <c r="I113" s="17" t="s">
        <v>14</v>
      </c>
      <c r="J113" s="18">
        <v>20032000</v>
      </c>
    </row>
    <row r="114" spans="1:10" ht="23.25" customHeight="1">
      <c r="A114" s="10"/>
      <c r="B114" s="12"/>
      <c r="C114" s="12"/>
      <c r="D114" s="40"/>
      <c r="E114" s="15"/>
      <c r="F114" s="15"/>
      <c r="G114" s="15"/>
      <c r="H114" s="16" t="s">
        <v>475</v>
      </c>
      <c r="I114" s="17"/>
      <c r="J114" s="18">
        <f>19520000</f>
        <v>19520000</v>
      </c>
    </row>
    <row r="115" spans="1:10" ht="23.25" customHeight="1">
      <c r="A115" s="10"/>
      <c r="B115" s="14"/>
      <c r="C115" s="14"/>
      <c r="D115" s="40"/>
      <c r="E115" s="15"/>
      <c r="F115" s="15"/>
      <c r="G115" s="15"/>
      <c r="H115" s="16" t="s">
        <v>476</v>
      </c>
      <c r="I115" s="17"/>
      <c r="J115" s="18">
        <f>J113-J114</f>
        <v>512000</v>
      </c>
    </row>
    <row r="116" spans="1:10" ht="23.25" customHeight="1">
      <c r="A116" s="10"/>
      <c r="B116" s="11" t="s">
        <v>40</v>
      </c>
      <c r="C116" s="4"/>
      <c r="D116" s="4"/>
      <c r="E116" s="6">
        <v>6440000</v>
      </c>
      <c r="F116" s="6">
        <v>6440000</v>
      </c>
      <c r="G116" s="6">
        <v>6451150</v>
      </c>
      <c r="H116" s="7"/>
      <c r="I116" s="8"/>
      <c r="J116" s="9"/>
    </row>
    <row r="117" spans="1:10" ht="23.25" customHeight="1">
      <c r="A117" s="10"/>
      <c r="B117" s="12"/>
      <c r="C117" s="13" t="s">
        <v>41</v>
      </c>
      <c r="D117" s="4"/>
      <c r="E117" s="6">
        <v>6440000</v>
      </c>
      <c r="F117" s="6">
        <v>6440000</v>
      </c>
      <c r="G117" s="6">
        <v>6451150</v>
      </c>
      <c r="H117" s="7"/>
      <c r="I117" s="8"/>
      <c r="J117" s="9"/>
    </row>
    <row r="118" spans="1:10" ht="23.25" customHeight="1">
      <c r="A118" s="10"/>
      <c r="B118" s="12"/>
      <c r="C118" s="12"/>
      <c r="D118" s="13" t="s">
        <v>41</v>
      </c>
      <c r="E118" s="6">
        <v>6440000</v>
      </c>
      <c r="F118" s="6">
        <v>6440000</v>
      </c>
      <c r="G118" s="6">
        <v>6451150</v>
      </c>
      <c r="H118" s="7"/>
      <c r="I118" s="8"/>
      <c r="J118" s="9"/>
    </row>
    <row r="119" spans="1:10" ht="23.25" customHeight="1">
      <c r="A119" s="10"/>
      <c r="B119" s="12"/>
      <c r="C119" s="12"/>
      <c r="D119" s="14"/>
      <c r="E119" s="15"/>
      <c r="F119" s="15"/>
      <c r="G119" s="15"/>
      <c r="H119" s="16" t="s">
        <v>42</v>
      </c>
      <c r="I119" s="17" t="s">
        <v>14</v>
      </c>
      <c r="J119" s="18">
        <v>6451150</v>
      </c>
    </row>
    <row r="120" spans="1:10" ht="23.25" customHeight="1">
      <c r="A120" s="10"/>
      <c r="B120" s="11" t="s">
        <v>43</v>
      </c>
      <c r="C120" s="4"/>
      <c r="D120" s="4"/>
      <c r="E120" s="6">
        <v>5100000</v>
      </c>
      <c r="F120" s="6">
        <v>5100000</v>
      </c>
      <c r="G120" s="6">
        <v>4918230</v>
      </c>
      <c r="H120" s="7"/>
      <c r="I120" s="8"/>
      <c r="J120" s="9"/>
    </row>
    <row r="121" spans="1:10" ht="23.25" customHeight="1">
      <c r="A121" s="10"/>
      <c r="B121" s="12"/>
      <c r="C121" s="13" t="s">
        <v>44</v>
      </c>
      <c r="D121" s="4"/>
      <c r="E121" s="6">
        <v>5100000</v>
      </c>
      <c r="F121" s="6">
        <v>5100000</v>
      </c>
      <c r="G121" s="6">
        <v>4918230</v>
      </c>
      <c r="H121" s="7"/>
      <c r="I121" s="8"/>
      <c r="J121" s="9"/>
    </row>
    <row r="122" spans="1:10" ht="23.25" customHeight="1">
      <c r="A122" s="10"/>
      <c r="B122" s="12"/>
      <c r="C122" s="12"/>
      <c r="D122" s="13" t="s">
        <v>45</v>
      </c>
      <c r="E122" s="6">
        <v>5100000</v>
      </c>
      <c r="F122" s="6">
        <v>5100000</v>
      </c>
      <c r="G122" s="6">
        <v>4918230</v>
      </c>
      <c r="H122" s="7"/>
      <c r="I122" s="8"/>
      <c r="J122" s="9"/>
    </row>
    <row r="123" spans="1:10" ht="23.25" customHeight="1">
      <c r="A123" s="10"/>
      <c r="B123" s="12"/>
      <c r="C123" s="12"/>
      <c r="D123" s="14"/>
      <c r="E123" s="15"/>
      <c r="F123" s="15"/>
      <c r="G123" s="15"/>
      <c r="H123" s="16" t="s">
        <v>46</v>
      </c>
      <c r="I123" s="17" t="s">
        <v>14</v>
      </c>
      <c r="J123" s="18">
        <v>4918230</v>
      </c>
    </row>
    <row r="124" spans="1:10" ht="23.25" customHeight="1">
      <c r="A124" s="10"/>
      <c r="B124" s="12"/>
      <c r="C124" s="12"/>
      <c r="D124" s="47"/>
      <c r="E124" s="15"/>
      <c r="F124" s="15"/>
      <c r="G124" s="15"/>
      <c r="H124" s="16" t="s">
        <v>477</v>
      </c>
      <c r="I124" s="17"/>
      <c r="J124" s="18">
        <v>728000</v>
      </c>
    </row>
    <row r="125" spans="1:10" ht="23.25" customHeight="1">
      <c r="A125" s="52"/>
      <c r="B125" s="14"/>
      <c r="C125" s="14"/>
      <c r="D125" s="47"/>
      <c r="E125" s="15"/>
      <c r="F125" s="15"/>
      <c r="G125" s="15"/>
      <c r="H125" s="16" t="s">
        <v>478</v>
      </c>
      <c r="I125" s="17"/>
      <c r="J125" s="18">
        <v>4190230</v>
      </c>
    </row>
    <row r="126" spans="1:10" ht="23.25" customHeight="1">
      <c r="A126" s="3" t="s">
        <v>47</v>
      </c>
      <c r="B126" s="4"/>
      <c r="C126" s="4"/>
      <c r="D126" s="5"/>
      <c r="E126" s="6">
        <v>51032000</v>
      </c>
      <c r="F126" s="6">
        <v>307453350</v>
      </c>
      <c r="G126" s="6">
        <v>307201400</v>
      </c>
      <c r="H126" s="7"/>
      <c r="I126" s="8"/>
      <c r="J126" s="9"/>
    </row>
    <row r="127" spans="1:10" ht="23.25" customHeight="1">
      <c r="A127" s="10"/>
      <c r="B127" s="11" t="s">
        <v>48</v>
      </c>
      <c r="C127" s="4"/>
      <c r="D127" s="4"/>
      <c r="E127" s="6">
        <v>51032000</v>
      </c>
      <c r="F127" s="6">
        <v>307453350</v>
      </c>
      <c r="G127" s="6">
        <v>307201400</v>
      </c>
      <c r="H127" s="7"/>
      <c r="I127" s="8"/>
      <c r="J127" s="9"/>
    </row>
    <row r="128" spans="1:10" ht="23.25" customHeight="1">
      <c r="A128" s="10"/>
      <c r="B128" s="12"/>
      <c r="C128" s="13" t="s">
        <v>49</v>
      </c>
      <c r="D128" s="4"/>
      <c r="E128" s="6">
        <v>51032000</v>
      </c>
      <c r="F128" s="6">
        <v>51032000</v>
      </c>
      <c r="G128" s="6">
        <v>50780050</v>
      </c>
      <c r="H128" s="7"/>
      <c r="I128" s="8"/>
      <c r="J128" s="9"/>
    </row>
    <row r="129" spans="1:10" ht="23.25" customHeight="1">
      <c r="A129" s="10"/>
      <c r="B129" s="12"/>
      <c r="C129" s="12"/>
      <c r="D129" s="13" t="s">
        <v>49</v>
      </c>
      <c r="E129" s="6">
        <v>51032000</v>
      </c>
      <c r="F129" s="6">
        <v>51032000</v>
      </c>
      <c r="G129" s="6">
        <v>50780050</v>
      </c>
      <c r="H129" s="7"/>
      <c r="I129" s="8"/>
      <c r="J129" s="9"/>
    </row>
    <row r="130" spans="1:10" ht="23.25" customHeight="1">
      <c r="A130" s="10"/>
      <c r="B130" s="12"/>
      <c r="C130" s="12"/>
      <c r="D130" s="14"/>
      <c r="E130" s="15"/>
      <c r="F130" s="15"/>
      <c r="G130" s="15"/>
      <c r="H130" s="16" t="s">
        <v>50</v>
      </c>
      <c r="I130" s="17" t="s">
        <v>14</v>
      </c>
      <c r="J130" s="18">
        <v>50780050</v>
      </c>
    </row>
    <row r="131" spans="1:10" ht="23.25" customHeight="1">
      <c r="A131" s="10"/>
      <c r="B131" s="12"/>
      <c r="C131" s="12"/>
      <c r="D131" s="40"/>
      <c r="E131" s="15"/>
      <c r="F131" s="15"/>
      <c r="G131" s="15"/>
      <c r="H131" s="16" t="s">
        <v>479</v>
      </c>
      <c r="I131" s="17"/>
      <c r="J131" s="18">
        <f>J130-J132</f>
        <v>30061210</v>
      </c>
    </row>
    <row r="132" spans="1:10" ht="23.25" customHeight="1">
      <c r="A132" s="10"/>
      <c r="B132" s="12"/>
      <c r="C132" s="14"/>
      <c r="D132" s="40"/>
      <c r="E132" s="15"/>
      <c r="F132" s="15"/>
      <c r="G132" s="15"/>
      <c r="H132" s="16" t="s">
        <v>480</v>
      </c>
      <c r="I132" s="17"/>
      <c r="J132" s="18">
        <v>20718840</v>
      </c>
    </row>
    <row r="133" spans="1:10" ht="23.25" customHeight="1">
      <c r="A133" s="10"/>
      <c r="B133" s="12"/>
      <c r="C133" s="13" t="s">
        <v>51</v>
      </c>
      <c r="D133" s="4"/>
      <c r="E133" s="6">
        <v>0</v>
      </c>
      <c r="F133" s="6">
        <v>256421350</v>
      </c>
      <c r="G133" s="6">
        <v>256421350</v>
      </c>
      <c r="H133" s="7"/>
      <c r="I133" s="8"/>
      <c r="J133" s="9"/>
    </row>
    <row r="134" spans="1:10" ht="23.25" customHeight="1">
      <c r="A134" s="10"/>
      <c r="B134" s="12"/>
      <c r="C134" s="12"/>
      <c r="D134" s="13" t="s">
        <v>52</v>
      </c>
      <c r="E134" s="6">
        <v>0</v>
      </c>
      <c r="F134" s="6">
        <v>256421350</v>
      </c>
      <c r="G134" s="6">
        <v>256421350</v>
      </c>
      <c r="H134" s="7"/>
      <c r="I134" s="8"/>
      <c r="J134" s="9"/>
    </row>
    <row r="135" spans="1:10" ht="23.25" customHeight="1">
      <c r="A135" s="10"/>
      <c r="B135" s="12"/>
      <c r="C135" s="12"/>
      <c r="D135" s="14"/>
      <c r="E135" s="15"/>
      <c r="F135" s="15"/>
      <c r="G135" s="15"/>
      <c r="H135" s="16" t="s">
        <v>53</v>
      </c>
      <c r="I135" s="17" t="s">
        <v>14</v>
      </c>
      <c r="J135" s="18">
        <v>256421350</v>
      </c>
    </row>
    <row r="136" spans="1:10" ht="23.25" customHeight="1">
      <c r="A136" s="10"/>
      <c r="B136" s="12"/>
      <c r="C136" s="12"/>
      <c r="D136" s="14"/>
      <c r="E136" s="15"/>
      <c r="F136" s="15"/>
      <c r="G136" s="15"/>
      <c r="H136" s="16" t="s">
        <v>481</v>
      </c>
      <c r="I136" s="17"/>
      <c r="J136" s="18"/>
    </row>
    <row r="137" spans="1:10" ht="23.25" customHeight="1">
      <c r="A137" s="99" t="s">
        <v>54</v>
      </c>
      <c r="B137" s="99"/>
      <c r="C137" s="99"/>
      <c r="D137" s="99"/>
      <c r="E137" s="6">
        <v>1760868000</v>
      </c>
      <c r="F137" s="6">
        <v>2017289350</v>
      </c>
      <c r="G137" s="6">
        <v>1997036650</v>
      </c>
      <c r="H137" s="100"/>
      <c r="I137" s="100"/>
      <c r="J137" s="100"/>
    </row>
    <row r="138" ht="141.75" customHeight="1"/>
    <row r="139" ht="1.5" customHeight="1"/>
    <row r="140" ht="6" customHeight="1"/>
    <row r="141" spans="1:10" ht="17.25" customHeight="1">
      <c r="A141" s="102"/>
      <c r="B141" s="102"/>
      <c r="C141" s="102"/>
      <c r="D141" s="102"/>
      <c r="E141" s="102"/>
      <c r="F141" s="20"/>
      <c r="G141" s="19"/>
      <c r="H141" s="19"/>
      <c r="I141" s="103"/>
      <c r="J141" s="103"/>
    </row>
  </sheetData>
  <sheetProtection/>
  <mergeCells count="11">
    <mergeCell ref="A137:D137"/>
    <mergeCell ref="H137:J137"/>
    <mergeCell ref="A2:J2"/>
    <mergeCell ref="A141:E141"/>
    <mergeCell ref="I141:J141"/>
    <mergeCell ref="A1:J1"/>
    <mergeCell ref="A3:D3"/>
    <mergeCell ref="E3:E4"/>
    <mergeCell ref="F3:F4"/>
    <mergeCell ref="G3:G4"/>
    <mergeCell ref="H3:J4"/>
  </mergeCells>
  <printOptions/>
  <pageMargins left="0" right="0" top="0.7874015748031497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357"/>
  <sheetViews>
    <sheetView zoomScaleSheetLayoutView="100" zoomScalePageLayoutView="0" workbookViewId="0" topLeftCell="A97">
      <selection activeCell="D103" sqref="D103"/>
    </sheetView>
  </sheetViews>
  <sheetFormatPr defaultColWidth="9.140625" defaultRowHeight="18" customHeight="1"/>
  <cols>
    <col min="1" max="2" width="5.140625" style="1" customWidth="1"/>
    <col min="3" max="3" width="13.8515625" style="1" customWidth="1"/>
    <col min="4" max="6" width="12.7109375" style="1" customWidth="1"/>
    <col min="7" max="7" width="20.28125" style="1" customWidth="1"/>
    <col min="8" max="8" width="2.57421875" style="1" customWidth="1"/>
    <col min="9" max="9" width="13.421875" style="1" customWidth="1"/>
    <col min="10" max="10" width="11.57421875" style="1" bestFit="1" customWidth="1"/>
    <col min="11" max="16384" width="9.140625" style="1" customWidth="1"/>
  </cols>
  <sheetData>
    <row r="1" spans="1:9" ht="18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</row>
    <row r="2" spans="1:9" ht="18" customHeight="1">
      <c r="A2" s="105" t="s">
        <v>9</v>
      </c>
      <c r="B2" s="105"/>
      <c r="C2" s="105"/>
      <c r="D2" s="105"/>
      <c r="E2" s="105"/>
      <c r="F2" s="105"/>
      <c r="G2" s="105"/>
      <c r="H2" s="105"/>
      <c r="I2" s="105"/>
    </row>
    <row r="3" spans="1:9" ht="18" customHeight="1">
      <c r="A3" s="104" t="s">
        <v>67</v>
      </c>
      <c r="B3" s="104"/>
      <c r="C3" s="104"/>
      <c r="D3" s="104" t="s">
        <v>1</v>
      </c>
      <c r="E3" s="104" t="s">
        <v>2</v>
      </c>
      <c r="F3" s="104" t="s">
        <v>3</v>
      </c>
      <c r="G3" s="104" t="s">
        <v>4</v>
      </c>
      <c r="H3" s="104"/>
      <c r="I3" s="104"/>
    </row>
    <row r="4" spans="1:9" ht="18" customHeight="1">
      <c r="A4" s="22" t="s">
        <v>66</v>
      </c>
      <c r="B4" s="22" t="s">
        <v>65</v>
      </c>
      <c r="C4" s="22" t="s">
        <v>64</v>
      </c>
      <c r="D4" s="104"/>
      <c r="E4" s="104"/>
      <c r="F4" s="104"/>
      <c r="G4" s="104"/>
      <c r="H4" s="104"/>
      <c r="I4" s="104"/>
    </row>
    <row r="5" spans="1:9" ht="18" customHeight="1">
      <c r="A5" s="23" t="s">
        <v>304</v>
      </c>
      <c r="B5" s="24"/>
      <c r="C5" s="25"/>
      <c r="D5" s="26">
        <v>13396000</v>
      </c>
      <c r="E5" s="26">
        <v>13396000</v>
      </c>
      <c r="F5" s="26">
        <v>12507500</v>
      </c>
      <c r="G5" s="23"/>
      <c r="H5" s="24"/>
      <c r="I5" s="27"/>
    </row>
    <row r="6" spans="1:9" ht="18" customHeight="1">
      <c r="A6" s="28"/>
      <c r="B6" s="23" t="s">
        <v>303</v>
      </c>
      <c r="C6" s="25"/>
      <c r="D6" s="26">
        <v>13396000</v>
      </c>
      <c r="E6" s="26">
        <v>13396000</v>
      </c>
      <c r="F6" s="26">
        <v>12507500</v>
      </c>
      <c r="G6" s="23"/>
      <c r="H6" s="24"/>
      <c r="I6" s="27"/>
    </row>
    <row r="7" spans="1:9" ht="18" customHeight="1">
      <c r="A7" s="29"/>
      <c r="B7" s="28"/>
      <c r="C7" s="30" t="s">
        <v>302</v>
      </c>
      <c r="D7" s="26">
        <v>1896000</v>
      </c>
      <c r="E7" s="26">
        <v>1896000</v>
      </c>
      <c r="F7" s="26">
        <v>1894900</v>
      </c>
      <c r="G7" s="23"/>
      <c r="H7" s="24"/>
      <c r="I7" s="27"/>
    </row>
    <row r="8" spans="1:9" ht="18" customHeight="1">
      <c r="A8" s="29"/>
      <c r="B8" s="31"/>
      <c r="C8" s="32"/>
      <c r="D8" s="33"/>
      <c r="E8" s="33"/>
      <c r="F8" s="33"/>
      <c r="G8" s="28" t="s">
        <v>301</v>
      </c>
      <c r="H8" s="34" t="s">
        <v>14</v>
      </c>
      <c r="I8" s="35">
        <v>149100</v>
      </c>
    </row>
    <row r="9" spans="1:9" ht="18" customHeight="1">
      <c r="A9" s="29"/>
      <c r="B9" s="31"/>
      <c r="C9" s="32"/>
      <c r="D9" s="33"/>
      <c r="E9" s="33"/>
      <c r="F9" s="33"/>
      <c r="G9" s="28" t="s">
        <v>300</v>
      </c>
      <c r="H9" s="34" t="s">
        <v>14</v>
      </c>
      <c r="I9" s="35">
        <v>1745800</v>
      </c>
    </row>
    <row r="10" spans="1:9" ht="18" customHeight="1">
      <c r="A10" s="29"/>
      <c r="B10" s="28"/>
      <c r="C10" s="30" t="s">
        <v>299</v>
      </c>
      <c r="D10" s="26">
        <v>1090000</v>
      </c>
      <c r="E10" s="26">
        <v>1090000</v>
      </c>
      <c r="F10" s="26">
        <v>570000</v>
      </c>
      <c r="G10" s="23"/>
      <c r="H10" s="24"/>
      <c r="I10" s="27"/>
    </row>
    <row r="11" spans="1:9" ht="18" customHeight="1">
      <c r="A11" s="29"/>
      <c r="B11" s="31"/>
      <c r="C11" s="32"/>
      <c r="D11" s="33"/>
      <c r="E11" s="33"/>
      <c r="F11" s="33"/>
      <c r="G11" s="28" t="s">
        <v>298</v>
      </c>
      <c r="H11" s="34" t="s">
        <v>14</v>
      </c>
      <c r="I11" s="35">
        <v>570000</v>
      </c>
    </row>
    <row r="12" spans="1:9" ht="18" customHeight="1">
      <c r="A12" s="29"/>
      <c r="B12" s="28"/>
      <c r="C12" s="30" t="s">
        <v>297</v>
      </c>
      <c r="D12" s="26">
        <v>2670000</v>
      </c>
      <c r="E12" s="26">
        <v>2670000</v>
      </c>
      <c r="F12" s="26">
        <v>2518000</v>
      </c>
      <c r="G12" s="23"/>
      <c r="H12" s="24"/>
      <c r="I12" s="27"/>
    </row>
    <row r="13" spans="1:9" ht="18" customHeight="1">
      <c r="A13" s="29"/>
      <c r="B13" s="31"/>
      <c r="C13" s="32"/>
      <c r="D13" s="33"/>
      <c r="E13" s="33"/>
      <c r="F13" s="33"/>
      <c r="G13" s="28" t="s">
        <v>139</v>
      </c>
      <c r="H13" s="34" t="s">
        <v>14</v>
      </c>
      <c r="I13" s="35">
        <v>2518000</v>
      </c>
    </row>
    <row r="14" spans="1:9" ht="18" customHeight="1">
      <c r="A14" s="29"/>
      <c r="B14" s="28"/>
      <c r="C14" s="30" t="s">
        <v>296</v>
      </c>
      <c r="D14" s="26">
        <v>7740000</v>
      </c>
      <c r="E14" s="26">
        <v>7740000</v>
      </c>
      <c r="F14" s="26">
        <v>7524600</v>
      </c>
      <c r="G14" s="23"/>
      <c r="H14" s="24"/>
      <c r="I14" s="27"/>
    </row>
    <row r="15" spans="1:9" ht="18" customHeight="1">
      <c r="A15" s="29"/>
      <c r="B15" s="31"/>
      <c r="C15" s="32"/>
      <c r="D15" s="33"/>
      <c r="E15" s="33"/>
      <c r="F15" s="33"/>
      <c r="G15" s="28" t="s">
        <v>295</v>
      </c>
      <c r="H15" s="34" t="s">
        <v>14</v>
      </c>
      <c r="I15" s="35">
        <v>1191000</v>
      </c>
    </row>
    <row r="16" spans="1:9" ht="18" customHeight="1">
      <c r="A16" s="29"/>
      <c r="B16" s="31"/>
      <c r="C16" s="32"/>
      <c r="D16" s="33"/>
      <c r="E16" s="33"/>
      <c r="F16" s="33"/>
      <c r="G16" s="28" t="s">
        <v>294</v>
      </c>
      <c r="H16" s="34" t="s">
        <v>14</v>
      </c>
      <c r="I16" s="35">
        <v>2543600</v>
      </c>
    </row>
    <row r="17" spans="1:9" ht="18" customHeight="1">
      <c r="A17" s="29"/>
      <c r="B17" s="31"/>
      <c r="C17" s="32"/>
      <c r="D17" s="33"/>
      <c r="E17" s="33"/>
      <c r="F17" s="33"/>
      <c r="G17" s="28" t="s">
        <v>293</v>
      </c>
      <c r="H17" s="34" t="s">
        <v>14</v>
      </c>
      <c r="I17" s="35">
        <v>1950000</v>
      </c>
    </row>
    <row r="18" spans="1:9" ht="18" customHeight="1">
      <c r="A18" s="29"/>
      <c r="B18" s="31"/>
      <c r="C18" s="32"/>
      <c r="D18" s="33"/>
      <c r="E18" s="33"/>
      <c r="F18" s="33"/>
      <c r="G18" s="28" t="s">
        <v>292</v>
      </c>
      <c r="H18" s="34" t="s">
        <v>14</v>
      </c>
      <c r="I18" s="35">
        <v>540000</v>
      </c>
    </row>
    <row r="19" spans="1:9" ht="18" customHeight="1">
      <c r="A19" s="29"/>
      <c r="B19" s="31"/>
      <c r="C19" s="32"/>
      <c r="D19" s="33"/>
      <c r="E19" s="33"/>
      <c r="F19" s="33"/>
      <c r="G19" s="28" t="s">
        <v>291</v>
      </c>
      <c r="H19" s="34" t="s">
        <v>14</v>
      </c>
      <c r="I19" s="35">
        <v>1300000</v>
      </c>
    </row>
    <row r="20" spans="1:9" ht="18" customHeight="1">
      <c r="A20" s="23" t="s">
        <v>290</v>
      </c>
      <c r="B20" s="24"/>
      <c r="C20" s="25"/>
      <c r="D20" s="26">
        <v>837779000</v>
      </c>
      <c r="E20" s="26">
        <v>837779000</v>
      </c>
      <c r="F20" s="26">
        <v>815653980</v>
      </c>
      <c r="G20" s="23"/>
      <c r="H20" s="24"/>
      <c r="I20" s="27"/>
    </row>
    <row r="21" spans="1:9" ht="18" customHeight="1">
      <c r="A21" s="28"/>
      <c r="B21" s="23" t="s">
        <v>289</v>
      </c>
      <c r="C21" s="25"/>
      <c r="D21" s="26">
        <v>557936000</v>
      </c>
      <c r="E21" s="26">
        <v>557936000</v>
      </c>
      <c r="F21" s="26">
        <v>543629400</v>
      </c>
      <c r="G21" s="23"/>
      <c r="H21" s="24"/>
      <c r="I21" s="27"/>
    </row>
    <row r="22" spans="1:9" ht="18" customHeight="1">
      <c r="A22" s="29"/>
      <c r="B22" s="28"/>
      <c r="C22" s="30" t="s">
        <v>288</v>
      </c>
      <c r="D22" s="26">
        <v>129014000</v>
      </c>
      <c r="E22" s="26">
        <v>129014000</v>
      </c>
      <c r="F22" s="26">
        <v>124481180</v>
      </c>
      <c r="G22" s="23"/>
      <c r="H22" s="24"/>
      <c r="I22" s="27"/>
    </row>
    <row r="23" spans="1:9" ht="18" customHeight="1">
      <c r="A23" s="29"/>
      <c r="B23" s="31"/>
      <c r="C23" s="32"/>
      <c r="D23" s="33"/>
      <c r="E23" s="33"/>
      <c r="F23" s="33"/>
      <c r="G23" s="28" t="s">
        <v>287</v>
      </c>
      <c r="H23" s="34" t="s">
        <v>14</v>
      </c>
      <c r="I23" s="35">
        <v>13195710</v>
      </c>
    </row>
    <row r="24" spans="1:9" ht="18" customHeight="1">
      <c r="A24" s="29"/>
      <c r="B24" s="31"/>
      <c r="C24" s="32"/>
      <c r="D24" s="33"/>
      <c r="E24" s="33"/>
      <c r="F24" s="33"/>
      <c r="G24" s="28" t="s">
        <v>286</v>
      </c>
      <c r="H24" s="34" t="s">
        <v>14</v>
      </c>
      <c r="I24" s="35">
        <v>39148850</v>
      </c>
    </row>
    <row r="25" spans="1:9" ht="18" customHeight="1">
      <c r="A25" s="29"/>
      <c r="B25" s="31"/>
      <c r="C25" s="32"/>
      <c r="D25" s="33"/>
      <c r="E25" s="33"/>
      <c r="F25" s="33"/>
      <c r="G25" s="28" t="s">
        <v>285</v>
      </c>
      <c r="H25" s="34" t="s">
        <v>14</v>
      </c>
      <c r="I25" s="35">
        <v>66669010</v>
      </c>
    </row>
    <row r="26" spans="1:9" ht="18" customHeight="1">
      <c r="A26" s="29"/>
      <c r="B26" s="31"/>
      <c r="C26" s="32"/>
      <c r="D26" s="33"/>
      <c r="E26" s="33"/>
      <c r="F26" s="33"/>
      <c r="G26" s="28" t="s">
        <v>284</v>
      </c>
      <c r="H26" s="34" t="s">
        <v>14</v>
      </c>
      <c r="I26" s="35">
        <v>5467610</v>
      </c>
    </row>
    <row r="27" spans="1:9" ht="18" customHeight="1">
      <c r="A27" s="29"/>
      <c r="B27" s="28"/>
      <c r="C27" s="30" t="s">
        <v>283</v>
      </c>
      <c r="D27" s="26">
        <v>428922000</v>
      </c>
      <c r="E27" s="26">
        <v>428922000</v>
      </c>
      <c r="F27" s="26">
        <v>419148220</v>
      </c>
      <c r="G27" s="23"/>
      <c r="H27" s="24"/>
      <c r="I27" s="27"/>
    </row>
    <row r="28" spans="1:9" ht="18" customHeight="1">
      <c r="A28" s="29"/>
      <c r="B28" s="31"/>
      <c r="C28" s="32"/>
      <c r="D28" s="33"/>
      <c r="E28" s="33"/>
      <c r="F28" s="33"/>
      <c r="G28" s="28" t="s">
        <v>282</v>
      </c>
      <c r="H28" s="34" t="s">
        <v>14</v>
      </c>
      <c r="I28" s="35">
        <v>333368310</v>
      </c>
    </row>
    <row r="29" spans="1:9" ht="18" customHeight="1">
      <c r="A29" s="29"/>
      <c r="B29" s="31"/>
      <c r="C29" s="32"/>
      <c r="D29" s="33"/>
      <c r="E29" s="33"/>
      <c r="F29" s="33"/>
      <c r="G29" s="28" t="s">
        <v>281</v>
      </c>
      <c r="H29" s="34" t="s">
        <v>14</v>
      </c>
      <c r="I29" s="35">
        <v>42466380</v>
      </c>
    </row>
    <row r="30" spans="1:9" ht="18" customHeight="1">
      <c r="A30" s="29"/>
      <c r="B30" s="31"/>
      <c r="C30" s="32"/>
      <c r="D30" s="33"/>
      <c r="E30" s="33"/>
      <c r="F30" s="33"/>
      <c r="G30" s="28" t="s">
        <v>280</v>
      </c>
      <c r="H30" s="34" t="s">
        <v>14</v>
      </c>
      <c r="I30" s="35">
        <v>38063530</v>
      </c>
    </row>
    <row r="31" spans="1:9" ht="18" customHeight="1">
      <c r="A31" s="29"/>
      <c r="B31" s="31"/>
      <c r="C31" s="32"/>
      <c r="D31" s="33"/>
      <c r="E31" s="33"/>
      <c r="F31" s="33"/>
      <c r="G31" s="28" t="s">
        <v>279</v>
      </c>
      <c r="H31" s="34" t="s">
        <v>14</v>
      </c>
      <c r="I31" s="35">
        <v>4000000</v>
      </c>
    </row>
    <row r="32" spans="1:9" ht="18" customHeight="1">
      <c r="A32" s="29"/>
      <c r="B32" s="31"/>
      <c r="C32" s="32"/>
      <c r="D32" s="33"/>
      <c r="E32" s="33"/>
      <c r="F32" s="33"/>
      <c r="G32" s="28" t="s">
        <v>278</v>
      </c>
      <c r="H32" s="34" t="s">
        <v>14</v>
      </c>
      <c r="I32" s="35">
        <v>1250000</v>
      </c>
    </row>
    <row r="33" spans="1:9" ht="18" customHeight="1">
      <c r="A33" s="28"/>
      <c r="B33" s="23" t="s">
        <v>277</v>
      </c>
      <c r="C33" s="25"/>
      <c r="D33" s="26">
        <v>49241000</v>
      </c>
      <c r="E33" s="26">
        <v>49241000</v>
      </c>
      <c r="F33" s="26">
        <v>46156770</v>
      </c>
      <c r="G33" s="23"/>
      <c r="H33" s="24"/>
      <c r="I33" s="27"/>
    </row>
    <row r="34" spans="1:9" ht="18" customHeight="1">
      <c r="A34" s="29"/>
      <c r="B34" s="28"/>
      <c r="C34" s="30" t="s">
        <v>276</v>
      </c>
      <c r="D34" s="26">
        <v>13470000</v>
      </c>
      <c r="E34" s="26">
        <v>13470000</v>
      </c>
      <c r="F34" s="26">
        <v>11561900</v>
      </c>
      <c r="G34" s="23"/>
      <c r="H34" s="24"/>
      <c r="I34" s="27"/>
    </row>
    <row r="35" spans="1:9" ht="18" customHeight="1">
      <c r="A35" s="29"/>
      <c r="B35" s="31"/>
      <c r="C35" s="32"/>
      <c r="D35" s="33"/>
      <c r="E35" s="33"/>
      <c r="F35" s="33"/>
      <c r="G35" s="28" t="s">
        <v>275</v>
      </c>
      <c r="H35" s="34" t="s">
        <v>14</v>
      </c>
      <c r="I35" s="35">
        <v>8581250</v>
      </c>
    </row>
    <row r="36" spans="1:9" ht="18" customHeight="1">
      <c r="A36" s="29"/>
      <c r="B36" s="31"/>
      <c r="C36" s="32"/>
      <c r="D36" s="33"/>
      <c r="E36" s="33"/>
      <c r="F36" s="33"/>
      <c r="G36" s="28" t="s">
        <v>274</v>
      </c>
      <c r="H36" s="34" t="s">
        <v>14</v>
      </c>
      <c r="I36" s="35">
        <v>2396100</v>
      </c>
    </row>
    <row r="37" spans="1:9" ht="18" customHeight="1">
      <c r="A37" s="29"/>
      <c r="B37" s="31"/>
      <c r="C37" s="32"/>
      <c r="D37" s="33"/>
      <c r="E37" s="33"/>
      <c r="F37" s="33"/>
      <c r="G37" s="28" t="s">
        <v>273</v>
      </c>
      <c r="H37" s="34" t="s">
        <v>14</v>
      </c>
      <c r="I37" s="35">
        <v>584550</v>
      </c>
    </row>
    <row r="38" spans="1:9" ht="18" customHeight="1">
      <c r="A38" s="29"/>
      <c r="B38" s="28"/>
      <c r="C38" s="30" t="s">
        <v>272</v>
      </c>
      <c r="D38" s="26">
        <v>33500000</v>
      </c>
      <c r="E38" s="26">
        <v>33500000</v>
      </c>
      <c r="F38" s="26">
        <v>32577270</v>
      </c>
      <c r="G38" s="23"/>
      <c r="H38" s="24"/>
      <c r="I38" s="27"/>
    </row>
    <row r="39" spans="1:9" ht="18" customHeight="1">
      <c r="A39" s="29"/>
      <c r="B39" s="31"/>
      <c r="C39" s="32"/>
      <c r="D39" s="33"/>
      <c r="E39" s="33"/>
      <c r="F39" s="33"/>
      <c r="G39" s="28" t="s">
        <v>271</v>
      </c>
      <c r="H39" s="34" t="s">
        <v>14</v>
      </c>
      <c r="I39" s="35">
        <v>30717270</v>
      </c>
    </row>
    <row r="40" spans="1:9" ht="18" customHeight="1">
      <c r="A40" s="29"/>
      <c r="B40" s="31"/>
      <c r="C40" s="32"/>
      <c r="D40" s="33"/>
      <c r="E40" s="33"/>
      <c r="F40" s="33"/>
      <c r="G40" s="38" t="s">
        <v>471</v>
      </c>
      <c r="H40" s="34"/>
      <c r="I40" s="35">
        <v>877370</v>
      </c>
    </row>
    <row r="41" spans="1:9" ht="18" customHeight="1">
      <c r="A41" s="29"/>
      <c r="B41" s="31"/>
      <c r="C41" s="32"/>
      <c r="D41" s="33"/>
      <c r="E41" s="33"/>
      <c r="F41" s="33"/>
      <c r="G41" s="38" t="s">
        <v>472</v>
      </c>
      <c r="H41" s="34"/>
      <c r="I41" s="35">
        <v>3139900</v>
      </c>
    </row>
    <row r="42" spans="1:9" ht="18" customHeight="1">
      <c r="A42" s="29"/>
      <c r="B42" s="31"/>
      <c r="C42" s="32"/>
      <c r="D42" s="33"/>
      <c r="E42" s="33"/>
      <c r="F42" s="33"/>
      <c r="G42" s="38" t="s">
        <v>470</v>
      </c>
      <c r="H42" s="34"/>
      <c r="I42" s="35">
        <v>26700000</v>
      </c>
    </row>
    <row r="43" spans="1:9" ht="18" customHeight="1">
      <c r="A43" s="29"/>
      <c r="B43" s="31"/>
      <c r="C43" s="32"/>
      <c r="D43" s="33"/>
      <c r="E43" s="33"/>
      <c r="F43" s="33"/>
      <c r="G43" s="28" t="s">
        <v>270</v>
      </c>
      <c r="H43" s="34" t="s">
        <v>14</v>
      </c>
      <c r="I43" s="35">
        <v>440000</v>
      </c>
    </row>
    <row r="44" spans="1:9" ht="18" customHeight="1">
      <c r="A44" s="29"/>
      <c r="B44" s="31"/>
      <c r="C44" s="32"/>
      <c r="D44" s="33"/>
      <c r="E44" s="33"/>
      <c r="F44" s="33"/>
      <c r="G44" s="28" t="s">
        <v>269</v>
      </c>
      <c r="H44" s="34" t="s">
        <v>14</v>
      </c>
      <c r="I44" s="35">
        <v>1000000</v>
      </c>
    </row>
    <row r="45" spans="1:9" ht="18" customHeight="1">
      <c r="A45" s="29"/>
      <c r="B45" s="31"/>
      <c r="C45" s="32"/>
      <c r="D45" s="33"/>
      <c r="E45" s="33"/>
      <c r="F45" s="33"/>
      <c r="G45" s="28" t="s">
        <v>268</v>
      </c>
      <c r="H45" s="34" t="s">
        <v>14</v>
      </c>
      <c r="I45" s="35">
        <v>420000</v>
      </c>
    </row>
    <row r="46" spans="1:9" ht="18" customHeight="1">
      <c r="A46" s="29"/>
      <c r="B46" s="28"/>
      <c r="C46" s="30" t="s">
        <v>267</v>
      </c>
      <c r="D46" s="26">
        <v>2239000</v>
      </c>
      <c r="E46" s="26">
        <v>2239000</v>
      </c>
      <c r="F46" s="26">
        <v>1989000</v>
      </c>
      <c r="G46" s="23"/>
      <c r="H46" s="24"/>
      <c r="I46" s="27"/>
    </row>
    <row r="47" spans="1:9" ht="18" customHeight="1">
      <c r="A47" s="29"/>
      <c r="B47" s="31"/>
      <c r="C47" s="32"/>
      <c r="D47" s="33"/>
      <c r="E47" s="33"/>
      <c r="F47" s="33"/>
      <c r="G47" s="28" t="s">
        <v>265</v>
      </c>
      <c r="H47" s="34" t="s">
        <v>14</v>
      </c>
      <c r="I47" s="35">
        <v>1989000</v>
      </c>
    </row>
    <row r="48" spans="1:9" ht="18" customHeight="1">
      <c r="A48" s="29"/>
      <c r="B48" s="28"/>
      <c r="C48" s="30" t="s">
        <v>266</v>
      </c>
      <c r="D48" s="26">
        <v>32000</v>
      </c>
      <c r="E48" s="26">
        <v>32000</v>
      </c>
      <c r="F48" s="26">
        <v>28600</v>
      </c>
      <c r="G48" s="23"/>
      <c r="H48" s="24"/>
      <c r="I48" s="27"/>
    </row>
    <row r="49" spans="1:9" ht="18" customHeight="1">
      <c r="A49" s="29"/>
      <c r="B49" s="31"/>
      <c r="C49" s="32"/>
      <c r="D49" s="33"/>
      <c r="E49" s="33"/>
      <c r="F49" s="33"/>
      <c r="G49" s="28" t="s">
        <v>265</v>
      </c>
      <c r="H49" s="34" t="s">
        <v>14</v>
      </c>
      <c r="I49" s="35">
        <v>28600</v>
      </c>
    </row>
    <row r="50" spans="1:9" ht="18" customHeight="1">
      <c r="A50" s="28"/>
      <c r="B50" s="23" t="s">
        <v>264</v>
      </c>
      <c r="C50" s="25"/>
      <c r="D50" s="26">
        <v>219125000</v>
      </c>
      <c r="E50" s="26">
        <v>219125000</v>
      </c>
      <c r="F50" s="26">
        <v>214775300</v>
      </c>
      <c r="G50" s="23"/>
      <c r="H50" s="24"/>
      <c r="I50" s="27"/>
    </row>
    <row r="51" spans="1:9" ht="18" customHeight="1">
      <c r="A51" s="29"/>
      <c r="B51" s="28"/>
      <c r="C51" s="30" t="s">
        <v>263</v>
      </c>
      <c r="D51" s="26">
        <v>13076000</v>
      </c>
      <c r="E51" s="26">
        <v>13076000</v>
      </c>
      <c r="F51" s="26">
        <v>12870000</v>
      </c>
      <c r="G51" s="23"/>
      <c r="H51" s="24"/>
      <c r="I51" s="27"/>
    </row>
    <row r="52" spans="1:9" ht="18" customHeight="1">
      <c r="A52" s="29"/>
      <c r="B52" s="31"/>
      <c r="C52" s="32"/>
      <c r="D52" s="33"/>
      <c r="E52" s="33"/>
      <c r="F52" s="33"/>
      <c r="G52" s="28" t="s">
        <v>263</v>
      </c>
      <c r="H52" s="34" t="s">
        <v>14</v>
      </c>
      <c r="I52" s="35">
        <f>5663000+2207000</f>
        <v>7870000</v>
      </c>
    </row>
    <row r="53" spans="1:9" ht="18" customHeight="1">
      <c r="A53" s="29"/>
      <c r="B53" s="31"/>
      <c r="C53" s="32"/>
      <c r="D53" s="33"/>
      <c r="E53" s="33"/>
      <c r="F53" s="33"/>
      <c r="G53" s="38" t="s">
        <v>384</v>
      </c>
      <c r="H53" s="34" t="s">
        <v>14</v>
      </c>
      <c r="I53" s="35">
        <v>5000000</v>
      </c>
    </row>
    <row r="54" spans="1:9" ht="18" customHeight="1">
      <c r="A54" s="29"/>
      <c r="B54" s="28"/>
      <c r="C54" s="30" t="s">
        <v>262</v>
      </c>
      <c r="D54" s="26">
        <v>3801000</v>
      </c>
      <c r="E54" s="26">
        <v>3801000</v>
      </c>
      <c r="F54" s="26">
        <v>3800000</v>
      </c>
      <c r="G54" s="23"/>
      <c r="H54" s="24"/>
      <c r="I54" s="27"/>
    </row>
    <row r="55" spans="1:9" ht="18" customHeight="1">
      <c r="A55" s="29"/>
      <c r="B55" s="31"/>
      <c r="C55" s="32"/>
      <c r="D55" s="33"/>
      <c r="E55" s="33"/>
      <c r="F55" s="33"/>
      <c r="G55" s="28" t="s">
        <v>261</v>
      </c>
      <c r="H55" s="34" t="s">
        <v>14</v>
      </c>
      <c r="I55" s="35">
        <v>3800000</v>
      </c>
    </row>
    <row r="56" spans="1:9" ht="18" customHeight="1">
      <c r="A56" s="29"/>
      <c r="B56" s="28"/>
      <c r="C56" s="30" t="s">
        <v>260</v>
      </c>
      <c r="D56" s="26">
        <v>15503000</v>
      </c>
      <c r="E56" s="26">
        <v>15503000</v>
      </c>
      <c r="F56" s="26">
        <v>15501100</v>
      </c>
      <c r="G56" s="23"/>
      <c r="H56" s="24"/>
      <c r="I56" s="27"/>
    </row>
    <row r="57" spans="1:9" ht="18" customHeight="1">
      <c r="A57" s="29"/>
      <c r="B57" s="31"/>
      <c r="C57" s="32"/>
      <c r="D57" s="33"/>
      <c r="E57" s="33"/>
      <c r="F57" s="33"/>
      <c r="G57" s="28" t="s">
        <v>259</v>
      </c>
      <c r="H57" s="34" t="s">
        <v>14</v>
      </c>
      <c r="I57" s="35">
        <v>15501100</v>
      </c>
    </row>
    <row r="58" spans="1:9" ht="18" customHeight="1">
      <c r="A58" s="29"/>
      <c r="B58" s="28"/>
      <c r="C58" s="30" t="s">
        <v>258</v>
      </c>
      <c r="D58" s="26">
        <v>6800000</v>
      </c>
      <c r="E58" s="26">
        <v>6800000</v>
      </c>
      <c r="F58" s="26">
        <v>6800000</v>
      </c>
      <c r="G58" s="23"/>
      <c r="H58" s="24"/>
      <c r="I58" s="27"/>
    </row>
    <row r="59" spans="1:9" ht="18" customHeight="1">
      <c r="A59" s="29"/>
      <c r="B59" s="31"/>
      <c r="C59" s="32"/>
      <c r="D59" s="33"/>
      <c r="E59" s="33"/>
      <c r="F59" s="33"/>
      <c r="G59" s="28" t="s">
        <v>257</v>
      </c>
      <c r="H59" s="34" t="s">
        <v>14</v>
      </c>
      <c r="I59" s="35">
        <v>3000000</v>
      </c>
    </row>
    <row r="60" spans="1:9" ht="18" customHeight="1">
      <c r="A60" s="29"/>
      <c r="B60" s="31"/>
      <c r="C60" s="32"/>
      <c r="D60" s="33"/>
      <c r="E60" s="33"/>
      <c r="F60" s="33"/>
      <c r="G60" s="28" t="s">
        <v>256</v>
      </c>
      <c r="H60" s="34" t="s">
        <v>14</v>
      </c>
      <c r="I60" s="35">
        <v>2300000</v>
      </c>
    </row>
    <row r="61" spans="1:9" ht="18" customHeight="1">
      <c r="A61" s="29"/>
      <c r="B61" s="31"/>
      <c r="C61" s="32"/>
      <c r="D61" s="33"/>
      <c r="E61" s="33"/>
      <c r="F61" s="33"/>
      <c r="G61" s="28" t="s">
        <v>255</v>
      </c>
      <c r="H61" s="34" t="s">
        <v>14</v>
      </c>
      <c r="I61" s="35">
        <v>1500000</v>
      </c>
    </row>
    <row r="62" spans="1:9" ht="18" customHeight="1">
      <c r="A62" s="29"/>
      <c r="B62" s="28"/>
      <c r="C62" s="30" t="s">
        <v>254</v>
      </c>
      <c r="D62" s="26">
        <v>44750000</v>
      </c>
      <c r="E62" s="26">
        <v>44750000</v>
      </c>
      <c r="F62" s="26">
        <v>44323780</v>
      </c>
      <c r="G62" s="23"/>
      <c r="H62" s="24"/>
      <c r="I62" s="27"/>
    </row>
    <row r="63" spans="1:9" ht="18" customHeight="1">
      <c r="A63" s="29"/>
      <c r="B63" s="31"/>
      <c r="C63" s="32"/>
      <c r="D63" s="33"/>
      <c r="E63" s="33"/>
      <c r="F63" s="33"/>
      <c r="G63" s="28" t="s">
        <v>253</v>
      </c>
      <c r="H63" s="34" t="s">
        <v>14</v>
      </c>
      <c r="I63" s="35">
        <v>44323780</v>
      </c>
    </row>
    <row r="64" spans="1:9" ht="18" customHeight="1">
      <c r="A64" s="29"/>
      <c r="B64" s="28"/>
      <c r="C64" s="30" t="s">
        <v>252</v>
      </c>
      <c r="D64" s="26">
        <v>85411000</v>
      </c>
      <c r="E64" s="26">
        <v>85411000</v>
      </c>
      <c r="F64" s="26">
        <v>82386940</v>
      </c>
      <c r="G64" s="23"/>
      <c r="H64" s="24"/>
      <c r="I64" s="27"/>
    </row>
    <row r="65" spans="1:9" ht="18" customHeight="1">
      <c r="A65" s="29"/>
      <c r="B65" s="31"/>
      <c r="C65" s="32"/>
      <c r="D65" s="33"/>
      <c r="E65" s="33"/>
      <c r="F65" s="33"/>
      <c r="G65" s="28" t="s">
        <v>251</v>
      </c>
      <c r="H65" s="34" t="s">
        <v>14</v>
      </c>
      <c r="I65" s="35">
        <v>45000000</v>
      </c>
    </row>
    <row r="66" spans="1:9" ht="18" customHeight="1">
      <c r="A66" s="29"/>
      <c r="B66" s="31"/>
      <c r="C66" s="32"/>
      <c r="D66" s="33"/>
      <c r="E66" s="33"/>
      <c r="F66" s="33"/>
      <c r="G66" s="38" t="s">
        <v>385</v>
      </c>
      <c r="H66" s="34" t="s">
        <v>14</v>
      </c>
      <c r="I66" s="35">
        <v>6800000</v>
      </c>
    </row>
    <row r="67" spans="1:9" ht="18" customHeight="1">
      <c r="A67" s="29"/>
      <c r="B67" s="31"/>
      <c r="C67" s="32"/>
      <c r="D67" s="33"/>
      <c r="E67" s="33"/>
      <c r="F67" s="33"/>
      <c r="G67" s="38" t="s">
        <v>386</v>
      </c>
      <c r="H67" s="34" t="s">
        <v>14</v>
      </c>
      <c r="I67" s="35">
        <f>972250+1484620+1484620+1484620+1470550*4+1500690+1760820</f>
        <v>14569820</v>
      </c>
    </row>
    <row r="68" spans="1:9" ht="18" customHeight="1">
      <c r="A68" s="29"/>
      <c r="B68" s="31"/>
      <c r="C68" s="32"/>
      <c r="D68" s="33"/>
      <c r="E68" s="33"/>
      <c r="F68" s="33"/>
      <c r="G68" s="38" t="s">
        <v>387</v>
      </c>
      <c r="H68" s="34" t="s">
        <v>14</v>
      </c>
      <c r="I68" s="35">
        <f>660000+480000+510000+630000+830000+770000+1280000</f>
        <v>5160000</v>
      </c>
    </row>
    <row r="69" spans="1:9" ht="18" customHeight="1">
      <c r="A69" s="29"/>
      <c r="B69" s="31"/>
      <c r="C69" s="32"/>
      <c r="D69" s="33"/>
      <c r="E69" s="33"/>
      <c r="F69" s="33"/>
      <c r="G69" s="38" t="s">
        <v>388</v>
      </c>
      <c r="H69" s="34" t="s">
        <v>14</v>
      </c>
      <c r="I69" s="35">
        <f>1386000+745000+3180000</f>
        <v>5311000</v>
      </c>
    </row>
    <row r="70" spans="1:9" ht="18" customHeight="1">
      <c r="A70" s="29"/>
      <c r="B70" s="31"/>
      <c r="C70" s="32"/>
      <c r="D70" s="33"/>
      <c r="E70" s="33"/>
      <c r="F70" s="33"/>
      <c r="G70" s="38" t="s">
        <v>389</v>
      </c>
      <c r="H70" s="34"/>
      <c r="I70" s="35">
        <f>I65-SUM(I66:I69)</f>
        <v>13159180</v>
      </c>
    </row>
    <row r="71" spans="1:9" ht="18" customHeight="1">
      <c r="A71" s="29"/>
      <c r="B71" s="31"/>
      <c r="C71" s="32"/>
      <c r="D71" s="33"/>
      <c r="E71" s="33"/>
      <c r="F71" s="33"/>
      <c r="G71" s="28" t="s">
        <v>250</v>
      </c>
      <c r="H71" s="34" t="s">
        <v>14</v>
      </c>
      <c r="I71" s="35">
        <v>20000000</v>
      </c>
    </row>
    <row r="72" spans="1:9" ht="18" customHeight="1">
      <c r="A72" s="29"/>
      <c r="B72" s="31"/>
      <c r="C72" s="32"/>
      <c r="D72" s="33"/>
      <c r="E72" s="33"/>
      <c r="F72" s="33"/>
      <c r="G72" s="28" t="s">
        <v>249</v>
      </c>
      <c r="H72" s="34" t="s">
        <v>14</v>
      </c>
      <c r="I72" s="35">
        <v>5686940</v>
      </c>
    </row>
    <row r="73" spans="1:9" ht="18" customHeight="1">
      <c r="A73" s="29"/>
      <c r="B73" s="31"/>
      <c r="C73" s="32"/>
      <c r="D73" s="33"/>
      <c r="E73" s="33"/>
      <c r="F73" s="33"/>
      <c r="G73" s="38" t="s">
        <v>389</v>
      </c>
      <c r="H73" s="34" t="s">
        <v>14</v>
      </c>
      <c r="I73" s="35">
        <v>390000</v>
      </c>
    </row>
    <row r="74" spans="1:9" ht="18" customHeight="1">
      <c r="A74" s="29"/>
      <c r="B74" s="31"/>
      <c r="C74" s="32"/>
      <c r="D74" s="33"/>
      <c r="E74" s="33"/>
      <c r="F74" s="33"/>
      <c r="G74" s="38" t="s">
        <v>390</v>
      </c>
      <c r="H74" s="34"/>
      <c r="I74" s="35">
        <f>I72-I73</f>
        <v>5296940</v>
      </c>
    </row>
    <row r="75" spans="1:9" ht="18" customHeight="1">
      <c r="A75" s="29"/>
      <c r="B75" s="31"/>
      <c r="C75" s="32"/>
      <c r="D75" s="33"/>
      <c r="E75" s="33"/>
      <c r="F75" s="33"/>
      <c r="G75" s="28" t="s">
        <v>248</v>
      </c>
      <c r="H75" s="34" t="s">
        <v>14</v>
      </c>
      <c r="I75" s="35">
        <v>11700000</v>
      </c>
    </row>
    <row r="76" spans="1:9" ht="18" customHeight="1">
      <c r="A76" s="29"/>
      <c r="B76" s="31"/>
      <c r="C76" s="32"/>
      <c r="D76" s="33"/>
      <c r="E76" s="33"/>
      <c r="F76" s="33"/>
      <c r="G76" s="38" t="s">
        <v>389</v>
      </c>
      <c r="H76" s="34"/>
      <c r="I76" s="35">
        <f>26000+861860+196680+50050</f>
        <v>1134590</v>
      </c>
    </row>
    <row r="77" spans="1:9" ht="18" customHeight="1">
      <c r="A77" s="29"/>
      <c r="B77" s="31"/>
      <c r="C77" s="32"/>
      <c r="D77" s="33"/>
      <c r="E77" s="33"/>
      <c r="F77" s="33"/>
      <c r="G77" s="38" t="s">
        <v>388</v>
      </c>
      <c r="H77" s="34"/>
      <c r="I77" s="35">
        <f>302400+243400</f>
        <v>545800</v>
      </c>
    </row>
    <row r="78" spans="1:9" ht="18" customHeight="1">
      <c r="A78" s="29"/>
      <c r="B78" s="31"/>
      <c r="C78" s="32"/>
      <c r="D78" s="33"/>
      <c r="E78" s="33"/>
      <c r="F78" s="33"/>
      <c r="G78" s="38" t="s">
        <v>391</v>
      </c>
      <c r="H78" s="34" t="s">
        <v>14</v>
      </c>
      <c r="I78" s="35">
        <f>2240770+3415800+650140+40740</f>
        <v>6347450</v>
      </c>
    </row>
    <row r="79" spans="1:9" ht="18" customHeight="1">
      <c r="A79" s="29"/>
      <c r="B79" s="28"/>
      <c r="C79" s="30" t="s">
        <v>247</v>
      </c>
      <c r="D79" s="26">
        <v>3940000</v>
      </c>
      <c r="E79" s="26">
        <v>3940000</v>
      </c>
      <c r="F79" s="26">
        <v>3797000</v>
      </c>
      <c r="G79" s="23"/>
      <c r="H79" s="24"/>
      <c r="I79" s="27"/>
    </row>
    <row r="80" spans="1:9" ht="18" customHeight="1">
      <c r="A80" s="29"/>
      <c r="B80" s="31"/>
      <c r="C80" s="32"/>
      <c r="D80" s="33"/>
      <c r="E80" s="33"/>
      <c r="F80" s="33"/>
      <c r="G80" s="28" t="s">
        <v>246</v>
      </c>
      <c r="H80" s="53" t="s">
        <v>14</v>
      </c>
      <c r="I80" s="35">
        <v>3797000</v>
      </c>
    </row>
    <row r="81" spans="1:9" ht="18" customHeight="1">
      <c r="A81" s="29"/>
      <c r="B81" s="28"/>
      <c r="C81" s="30" t="s">
        <v>245</v>
      </c>
      <c r="D81" s="26">
        <v>8600000</v>
      </c>
      <c r="E81" s="26">
        <v>8600000</v>
      </c>
      <c r="F81" s="26">
        <v>8600000</v>
      </c>
      <c r="G81" s="23"/>
      <c r="H81" s="24"/>
      <c r="I81" s="27"/>
    </row>
    <row r="82" spans="1:9" ht="18" customHeight="1">
      <c r="A82" s="29"/>
      <c r="B82" s="31"/>
      <c r="C82" s="32"/>
      <c r="D82" s="33"/>
      <c r="E82" s="33"/>
      <c r="F82" s="33"/>
      <c r="G82" s="28" t="s">
        <v>244</v>
      </c>
      <c r="H82" s="34" t="s">
        <v>14</v>
      </c>
      <c r="I82" s="35">
        <v>3600000</v>
      </c>
    </row>
    <row r="83" spans="1:9" ht="18" customHeight="1">
      <c r="A83" s="29"/>
      <c r="B83" s="31"/>
      <c r="C83" s="32"/>
      <c r="D83" s="33"/>
      <c r="E83" s="33"/>
      <c r="F83" s="33"/>
      <c r="G83" s="28" t="s">
        <v>243</v>
      </c>
      <c r="H83" s="34" t="s">
        <v>14</v>
      </c>
      <c r="I83" s="35">
        <v>5000000</v>
      </c>
    </row>
    <row r="84" spans="1:9" ht="18" customHeight="1">
      <c r="A84" s="29"/>
      <c r="B84" s="28"/>
      <c r="C84" s="30" t="s">
        <v>242</v>
      </c>
      <c r="D84" s="26">
        <v>37244000</v>
      </c>
      <c r="E84" s="26">
        <v>37244000</v>
      </c>
      <c r="F84" s="26">
        <v>36696480</v>
      </c>
      <c r="G84" s="23"/>
      <c r="H84" s="24"/>
      <c r="I84" s="27"/>
    </row>
    <row r="85" spans="1:9" ht="18" customHeight="1">
      <c r="A85" s="29"/>
      <c r="B85" s="31"/>
      <c r="C85" s="32"/>
      <c r="D85" s="33"/>
      <c r="E85" s="33"/>
      <c r="F85" s="33"/>
      <c r="G85" s="28" t="s">
        <v>241</v>
      </c>
      <c r="H85" s="34" t="s">
        <v>14</v>
      </c>
      <c r="I85" s="35">
        <v>36696480</v>
      </c>
    </row>
    <row r="86" spans="1:9" ht="18" customHeight="1">
      <c r="A86" s="28"/>
      <c r="B86" s="23" t="s">
        <v>240</v>
      </c>
      <c r="C86" s="25"/>
      <c r="D86" s="26">
        <v>11477000</v>
      </c>
      <c r="E86" s="26">
        <v>11477000</v>
      </c>
      <c r="F86" s="26">
        <v>11092510</v>
      </c>
      <c r="G86" s="23"/>
      <c r="H86" s="24"/>
      <c r="I86" s="27"/>
    </row>
    <row r="87" spans="1:9" ht="18" customHeight="1">
      <c r="A87" s="29"/>
      <c r="B87" s="28"/>
      <c r="C87" s="30" t="s">
        <v>236</v>
      </c>
      <c r="D87" s="26">
        <v>9470000</v>
      </c>
      <c r="E87" s="26">
        <v>9470000</v>
      </c>
      <c r="F87" s="26">
        <v>9468150</v>
      </c>
      <c r="G87" s="23"/>
      <c r="H87" s="24"/>
      <c r="I87" s="27"/>
    </row>
    <row r="88" spans="1:9" ht="18" customHeight="1">
      <c r="A88" s="29"/>
      <c r="B88" s="31"/>
      <c r="C88" s="32"/>
      <c r="D88" s="33"/>
      <c r="E88" s="33"/>
      <c r="F88" s="33"/>
      <c r="G88" s="28" t="s">
        <v>236</v>
      </c>
      <c r="H88" s="34" t="s">
        <v>14</v>
      </c>
      <c r="I88" s="35">
        <v>9468150</v>
      </c>
    </row>
    <row r="89" spans="1:9" ht="18" customHeight="1">
      <c r="A89" s="29"/>
      <c r="B89" s="28"/>
      <c r="C89" s="30" t="s">
        <v>239</v>
      </c>
      <c r="D89" s="26">
        <v>854000</v>
      </c>
      <c r="E89" s="26">
        <v>854000</v>
      </c>
      <c r="F89" s="26">
        <v>565360</v>
      </c>
      <c r="G89" s="23"/>
      <c r="H89" s="24"/>
      <c r="I89" s="27"/>
    </row>
    <row r="90" spans="1:9" ht="18" customHeight="1">
      <c r="A90" s="29"/>
      <c r="B90" s="31"/>
      <c r="C90" s="32"/>
      <c r="D90" s="33"/>
      <c r="E90" s="33"/>
      <c r="F90" s="33"/>
      <c r="G90" s="28" t="s">
        <v>238</v>
      </c>
      <c r="H90" s="34" t="s">
        <v>14</v>
      </c>
      <c r="I90" s="35">
        <v>565360</v>
      </c>
    </row>
    <row r="91" spans="1:9" ht="18" customHeight="1">
      <c r="A91" s="29"/>
      <c r="B91" s="28"/>
      <c r="C91" s="30" t="s">
        <v>237</v>
      </c>
      <c r="D91" s="26">
        <v>1153000</v>
      </c>
      <c r="E91" s="26">
        <v>1153000</v>
      </c>
      <c r="F91" s="26">
        <v>1059000</v>
      </c>
      <c r="G91" s="23"/>
      <c r="H91" s="24"/>
      <c r="I91" s="27"/>
    </row>
    <row r="92" spans="1:9" ht="18" customHeight="1">
      <c r="A92" s="29"/>
      <c r="B92" s="31"/>
      <c r="C92" s="32"/>
      <c r="D92" s="33"/>
      <c r="E92" s="33"/>
      <c r="F92" s="33"/>
      <c r="G92" s="28" t="s">
        <v>236</v>
      </c>
      <c r="H92" s="34" t="s">
        <v>14</v>
      </c>
      <c r="I92" s="35">
        <v>1059000</v>
      </c>
    </row>
    <row r="93" spans="1:9" ht="18" customHeight="1">
      <c r="A93" s="23" t="s">
        <v>235</v>
      </c>
      <c r="B93" s="24"/>
      <c r="C93" s="25"/>
      <c r="D93" s="26">
        <v>404144000</v>
      </c>
      <c r="E93" s="26">
        <v>404144000</v>
      </c>
      <c r="F93" s="26">
        <v>372126170</v>
      </c>
      <c r="G93" s="23"/>
      <c r="H93" s="24"/>
      <c r="I93" s="27"/>
    </row>
    <row r="94" spans="1:9" ht="18" customHeight="1">
      <c r="A94" s="28"/>
      <c r="B94" s="23" t="s">
        <v>234</v>
      </c>
      <c r="C94" s="25"/>
      <c r="D94" s="26">
        <v>195190000</v>
      </c>
      <c r="E94" s="26">
        <v>195190000</v>
      </c>
      <c r="F94" s="26">
        <v>174461300</v>
      </c>
      <c r="G94" s="23"/>
      <c r="H94" s="24"/>
      <c r="I94" s="27"/>
    </row>
    <row r="95" spans="1:9" ht="18" customHeight="1">
      <c r="A95" s="29"/>
      <c r="B95" s="28"/>
      <c r="C95" s="30" t="s">
        <v>233</v>
      </c>
      <c r="D95" s="26">
        <v>4245000</v>
      </c>
      <c r="E95" s="26">
        <v>4245000</v>
      </c>
      <c r="F95" s="26">
        <v>4125000</v>
      </c>
      <c r="G95" s="23"/>
      <c r="H95" s="24"/>
      <c r="I95" s="27"/>
    </row>
    <row r="96" spans="1:9" ht="18" customHeight="1">
      <c r="A96" s="29"/>
      <c r="B96" s="31"/>
      <c r="C96" s="32"/>
      <c r="D96" s="33"/>
      <c r="E96" s="33"/>
      <c r="F96" s="33"/>
      <c r="G96" s="28" t="s">
        <v>233</v>
      </c>
      <c r="H96" s="34" t="s">
        <v>14</v>
      </c>
      <c r="I96" s="35">
        <v>4125000</v>
      </c>
    </row>
    <row r="97" spans="1:9" ht="18" customHeight="1">
      <c r="A97" s="29"/>
      <c r="B97" s="28"/>
      <c r="C97" s="30" t="s">
        <v>232</v>
      </c>
      <c r="D97" s="26">
        <v>1660000</v>
      </c>
      <c r="E97" s="26">
        <v>1660000</v>
      </c>
      <c r="F97" s="26">
        <v>809270</v>
      </c>
      <c r="G97" s="23"/>
      <c r="H97" s="24"/>
      <c r="I97" s="27"/>
    </row>
    <row r="98" spans="1:9" ht="18" customHeight="1">
      <c r="A98" s="29"/>
      <c r="B98" s="31"/>
      <c r="C98" s="32"/>
      <c r="D98" s="33"/>
      <c r="E98" s="33"/>
      <c r="F98" s="33"/>
      <c r="G98" s="28" t="s">
        <v>231</v>
      </c>
      <c r="H98" s="34" t="s">
        <v>14</v>
      </c>
      <c r="I98" s="35">
        <v>809270</v>
      </c>
    </row>
    <row r="99" spans="1:9" ht="18" customHeight="1">
      <c r="A99" s="29"/>
      <c r="B99" s="28"/>
      <c r="C99" s="30" t="s">
        <v>230</v>
      </c>
      <c r="D99" s="26">
        <v>55017000</v>
      </c>
      <c r="E99" s="26">
        <v>55017000</v>
      </c>
      <c r="F99" s="26">
        <v>53415730</v>
      </c>
      <c r="G99" s="23"/>
      <c r="H99" s="24"/>
      <c r="I99" s="27"/>
    </row>
    <row r="100" spans="1:9" ht="18" customHeight="1">
      <c r="A100" s="29"/>
      <c r="B100" s="31"/>
      <c r="C100" s="32"/>
      <c r="D100" s="33"/>
      <c r="E100" s="33"/>
      <c r="F100" s="33"/>
      <c r="G100" s="38" t="s">
        <v>393</v>
      </c>
      <c r="H100" s="34" t="s">
        <v>14</v>
      </c>
      <c r="I100" s="35">
        <v>70000</v>
      </c>
    </row>
    <row r="101" spans="1:9" ht="18" customHeight="1">
      <c r="A101" s="29"/>
      <c r="B101" s="31"/>
      <c r="C101" s="32"/>
      <c r="D101" s="33"/>
      <c r="E101" s="33"/>
      <c r="F101" s="33"/>
      <c r="G101" s="38" t="s">
        <v>392</v>
      </c>
      <c r="H101" s="34" t="s">
        <v>14</v>
      </c>
      <c r="I101" s="35">
        <v>3160240</v>
      </c>
    </row>
    <row r="102" spans="1:9" ht="18" customHeight="1">
      <c r="A102" s="29"/>
      <c r="B102" s="31"/>
      <c r="C102" s="32"/>
      <c r="D102" s="33"/>
      <c r="E102" s="33"/>
      <c r="F102" s="33"/>
      <c r="G102" s="38" t="s">
        <v>394</v>
      </c>
      <c r="H102" s="34" t="s">
        <v>14</v>
      </c>
      <c r="I102" s="35">
        <v>32358110</v>
      </c>
    </row>
    <row r="103" spans="1:9" ht="18" customHeight="1">
      <c r="A103" s="29"/>
      <c r="B103" s="31"/>
      <c r="C103" s="32"/>
      <c r="D103" s="33"/>
      <c r="E103" s="33"/>
      <c r="F103" s="33"/>
      <c r="G103" s="38" t="s">
        <v>395</v>
      </c>
      <c r="H103" s="34"/>
      <c r="I103" s="35"/>
    </row>
    <row r="104" spans="1:9" ht="18" customHeight="1">
      <c r="A104" s="29"/>
      <c r="B104" s="31"/>
      <c r="C104" s="32"/>
      <c r="D104" s="33"/>
      <c r="E104" s="33"/>
      <c r="F104" s="33"/>
      <c r="G104" s="28" t="s">
        <v>229</v>
      </c>
      <c r="H104" s="34" t="s">
        <v>14</v>
      </c>
      <c r="I104" s="35">
        <v>14542380</v>
      </c>
    </row>
    <row r="105" spans="1:9" ht="18" customHeight="1">
      <c r="A105" s="29"/>
      <c r="B105" s="31"/>
      <c r="C105" s="32"/>
      <c r="D105" s="33"/>
      <c r="E105" s="33"/>
      <c r="F105" s="33"/>
      <c r="G105" s="28" t="s">
        <v>228</v>
      </c>
      <c r="H105" s="34" t="s">
        <v>14</v>
      </c>
      <c r="I105" s="35">
        <v>735000</v>
      </c>
    </row>
    <row r="106" spans="1:9" ht="18" customHeight="1">
      <c r="A106" s="29"/>
      <c r="B106" s="31"/>
      <c r="C106" s="32"/>
      <c r="D106" s="33"/>
      <c r="E106" s="33"/>
      <c r="F106" s="33"/>
      <c r="G106" s="28" t="s">
        <v>227</v>
      </c>
      <c r="H106" s="34" t="s">
        <v>14</v>
      </c>
      <c r="I106" s="35">
        <v>1470000</v>
      </c>
    </row>
    <row r="107" spans="1:9" ht="18" customHeight="1">
      <c r="A107" s="29"/>
      <c r="B107" s="31"/>
      <c r="C107" s="32"/>
      <c r="D107" s="33"/>
      <c r="E107" s="33"/>
      <c r="F107" s="33"/>
      <c r="G107" s="38" t="s">
        <v>396</v>
      </c>
      <c r="H107" s="34" t="s">
        <v>14</v>
      </c>
      <c r="I107" s="35">
        <v>1080000</v>
      </c>
    </row>
    <row r="108" spans="1:9" ht="18" customHeight="1">
      <c r="A108" s="29"/>
      <c r="B108" s="28"/>
      <c r="C108" s="30" t="s">
        <v>226</v>
      </c>
      <c r="D108" s="26">
        <v>2700000</v>
      </c>
      <c r="E108" s="26">
        <v>2700000</v>
      </c>
      <c r="F108" s="26">
        <v>2700000</v>
      </c>
      <c r="G108" s="23"/>
      <c r="H108" s="24"/>
      <c r="I108" s="27"/>
    </row>
    <row r="109" spans="1:9" ht="18" customHeight="1">
      <c r="A109" s="29"/>
      <c r="B109" s="31"/>
      <c r="C109" s="32"/>
      <c r="D109" s="33"/>
      <c r="E109" s="33"/>
      <c r="F109" s="33"/>
      <c r="G109" s="28" t="s">
        <v>225</v>
      </c>
      <c r="H109" s="34" t="s">
        <v>14</v>
      </c>
      <c r="I109" s="35">
        <v>2700000</v>
      </c>
    </row>
    <row r="110" spans="1:9" ht="18" customHeight="1">
      <c r="A110" s="29"/>
      <c r="B110" s="28"/>
      <c r="C110" s="30" t="s">
        <v>224</v>
      </c>
      <c r="D110" s="26">
        <v>480000</v>
      </c>
      <c r="E110" s="26">
        <v>480000</v>
      </c>
      <c r="F110" s="26">
        <v>0</v>
      </c>
      <c r="G110" s="23"/>
      <c r="H110" s="24"/>
      <c r="I110" s="27"/>
    </row>
    <row r="111" spans="1:9" ht="18" customHeight="1">
      <c r="A111" s="29"/>
      <c r="B111" s="28"/>
      <c r="C111" s="30" t="s">
        <v>223</v>
      </c>
      <c r="D111" s="26">
        <v>3700000</v>
      </c>
      <c r="E111" s="26">
        <v>3700000</v>
      </c>
      <c r="F111" s="26">
        <v>2895000</v>
      </c>
      <c r="G111" s="23"/>
      <c r="H111" s="24"/>
      <c r="I111" s="27"/>
    </row>
    <row r="112" spans="1:9" ht="18" customHeight="1">
      <c r="A112" s="29"/>
      <c r="B112" s="31"/>
      <c r="C112" s="32"/>
      <c r="D112" s="33"/>
      <c r="E112" s="33"/>
      <c r="F112" s="33"/>
      <c r="G112" s="38" t="s">
        <v>469</v>
      </c>
      <c r="H112" s="34" t="s">
        <v>14</v>
      </c>
      <c r="I112" s="35">
        <v>2895000</v>
      </c>
    </row>
    <row r="113" spans="1:9" ht="18" customHeight="1">
      <c r="A113" s="29"/>
      <c r="B113" s="28"/>
      <c r="C113" s="30" t="s">
        <v>222</v>
      </c>
      <c r="D113" s="26">
        <v>59908000</v>
      </c>
      <c r="E113" s="26">
        <v>59908000</v>
      </c>
      <c r="F113" s="26">
        <v>45025270</v>
      </c>
      <c r="G113" s="23"/>
      <c r="H113" s="24"/>
      <c r="I113" s="27"/>
    </row>
    <row r="114" spans="1:9" ht="18" customHeight="1">
      <c r="A114" s="29"/>
      <c r="B114" s="31"/>
      <c r="C114" s="32"/>
      <c r="D114" s="33"/>
      <c r="E114" s="33"/>
      <c r="F114" s="33"/>
      <c r="G114" s="28" t="s">
        <v>221</v>
      </c>
      <c r="H114" s="34" t="s">
        <v>14</v>
      </c>
      <c r="I114" s="35">
        <v>34009880</v>
      </c>
    </row>
    <row r="115" spans="1:9" ht="18" customHeight="1">
      <c r="A115" s="29"/>
      <c r="B115" s="31"/>
      <c r="C115" s="32"/>
      <c r="D115" s="33"/>
      <c r="E115" s="33"/>
      <c r="F115" s="33"/>
      <c r="G115" s="28" t="s">
        <v>220</v>
      </c>
      <c r="H115" s="34" t="s">
        <v>14</v>
      </c>
      <c r="I115" s="35">
        <v>11015390</v>
      </c>
    </row>
    <row r="116" spans="1:9" ht="18" customHeight="1">
      <c r="A116" s="29"/>
      <c r="B116" s="31"/>
      <c r="C116" s="32"/>
      <c r="D116" s="33"/>
      <c r="E116" s="33"/>
      <c r="F116" s="33"/>
      <c r="G116" s="38" t="s">
        <v>466</v>
      </c>
      <c r="H116" s="34" t="s">
        <v>14</v>
      </c>
      <c r="I116" s="35">
        <f>1684400+703300</f>
        <v>2387700</v>
      </c>
    </row>
    <row r="117" spans="1:9" ht="18" customHeight="1">
      <c r="A117" s="29"/>
      <c r="B117" s="31"/>
      <c r="C117" s="32"/>
      <c r="D117" s="33"/>
      <c r="E117" s="33"/>
      <c r="F117" s="33"/>
      <c r="G117" s="38" t="s">
        <v>467</v>
      </c>
      <c r="H117" s="34" t="s">
        <v>14</v>
      </c>
      <c r="I117" s="35">
        <f>400000*11+430000</f>
        <v>4830000</v>
      </c>
    </row>
    <row r="118" spans="1:9" ht="18" customHeight="1">
      <c r="A118" s="29"/>
      <c r="B118" s="53"/>
      <c r="C118" s="55"/>
      <c r="D118" s="33"/>
      <c r="E118" s="33"/>
      <c r="F118" s="33"/>
      <c r="G118" s="38" t="s">
        <v>397</v>
      </c>
      <c r="H118" s="34"/>
      <c r="I118" s="35">
        <f>480000+680000+440000</f>
        <v>1600000</v>
      </c>
    </row>
    <row r="119" spans="1:9" ht="18" customHeight="1">
      <c r="A119" s="29"/>
      <c r="B119" s="53"/>
      <c r="C119" s="56"/>
      <c r="D119" s="33"/>
      <c r="E119" s="33"/>
      <c r="F119" s="33"/>
      <c r="G119" s="38" t="s">
        <v>468</v>
      </c>
      <c r="H119" s="34"/>
      <c r="I119" s="35">
        <f>I115-I116-I117-I118</f>
        <v>2197690</v>
      </c>
    </row>
    <row r="120" spans="1:9" ht="18" customHeight="1">
      <c r="A120" s="29"/>
      <c r="B120" s="28"/>
      <c r="C120" s="30" t="s">
        <v>219</v>
      </c>
      <c r="D120" s="26">
        <v>5691000</v>
      </c>
      <c r="E120" s="26">
        <v>5691000</v>
      </c>
      <c r="F120" s="26">
        <v>5111660</v>
      </c>
      <c r="G120" s="23"/>
      <c r="H120" s="24"/>
      <c r="I120" s="27"/>
    </row>
    <row r="121" spans="1:9" ht="18" customHeight="1">
      <c r="A121" s="29"/>
      <c r="B121" s="31"/>
      <c r="C121" s="32"/>
      <c r="D121" s="33"/>
      <c r="E121" s="33"/>
      <c r="F121" s="33"/>
      <c r="G121" s="28" t="s">
        <v>218</v>
      </c>
      <c r="H121" s="34" t="s">
        <v>14</v>
      </c>
      <c r="I121" s="35">
        <v>5111660</v>
      </c>
    </row>
    <row r="122" spans="1:9" ht="18" customHeight="1">
      <c r="A122" s="29"/>
      <c r="B122" s="28"/>
      <c r="C122" s="30" t="s">
        <v>217</v>
      </c>
      <c r="D122" s="26">
        <v>1050000</v>
      </c>
      <c r="E122" s="26">
        <v>1050000</v>
      </c>
      <c r="F122" s="26">
        <v>1050000</v>
      </c>
      <c r="G122" s="23"/>
      <c r="H122" s="24"/>
      <c r="I122" s="27"/>
    </row>
    <row r="123" spans="1:9" ht="18" customHeight="1">
      <c r="A123" s="29"/>
      <c r="B123" s="31"/>
      <c r="C123" s="32"/>
      <c r="D123" s="33"/>
      <c r="E123" s="33"/>
      <c r="F123" s="33"/>
      <c r="G123" s="28" t="s">
        <v>216</v>
      </c>
      <c r="H123" s="34" t="s">
        <v>14</v>
      </c>
      <c r="I123" s="35">
        <v>1050000</v>
      </c>
    </row>
    <row r="124" spans="1:9" ht="18" customHeight="1">
      <c r="A124" s="29"/>
      <c r="B124" s="28"/>
      <c r="C124" s="30" t="s">
        <v>215</v>
      </c>
      <c r="D124" s="26">
        <v>8596000</v>
      </c>
      <c r="E124" s="26">
        <v>8596000</v>
      </c>
      <c r="F124" s="26">
        <v>8060720</v>
      </c>
      <c r="G124" s="23"/>
      <c r="H124" s="24"/>
      <c r="I124" s="27"/>
    </row>
    <row r="125" spans="1:9" ht="18" customHeight="1">
      <c r="A125" s="29"/>
      <c r="B125" s="31"/>
      <c r="C125" s="32"/>
      <c r="D125" s="33"/>
      <c r="E125" s="33"/>
      <c r="F125" s="33"/>
      <c r="G125" s="28" t="s">
        <v>214</v>
      </c>
      <c r="H125" s="34" t="s">
        <v>14</v>
      </c>
      <c r="I125" s="35">
        <v>5090360</v>
      </c>
    </row>
    <row r="126" spans="1:9" ht="18" customHeight="1">
      <c r="A126" s="29"/>
      <c r="B126" s="31"/>
      <c r="C126" s="32"/>
      <c r="D126" s="33"/>
      <c r="E126" s="33"/>
      <c r="F126" s="33"/>
      <c r="G126" s="28" t="s">
        <v>213</v>
      </c>
      <c r="H126" s="34" t="s">
        <v>14</v>
      </c>
      <c r="I126" s="35">
        <v>2970360</v>
      </c>
    </row>
    <row r="127" spans="1:9" ht="18" customHeight="1">
      <c r="A127" s="29"/>
      <c r="B127" s="28"/>
      <c r="C127" s="30" t="s">
        <v>212</v>
      </c>
      <c r="D127" s="26">
        <v>400000</v>
      </c>
      <c r="E127" s="26">
        <v>400000</v>
      </c>
      <c r="F127" s="26">
        <v>388960</v>
      </c>
      <c r="G127" s="23"/>
      <c r="H127" s="24"/>
      <c r="I127" s="27"/>
    </row>
    <row r="128" spans="1:9" ht="18" customHeight="1">
      <c r="A128" s="29"/>
      <c r="B128" s="31"/>
      <c r="C128" s="32"/>
      <c r="D128" s="33"/>
      <c r="E128" s="33"/>
      <c r="F128" s="33"/>
      <c r="G128" s="28" t="s">
        <v>211</v>
      </c>
      <c r="H128" s="34" t="s">
        <v>14</v>
      </c>
      <c r="I128" s="35">
        <v>388960</v>
      </c>
    </row>
    <row r="129" spans="1:9" ht="18" customHeight="1">
      <c r="A129" s="29"/>
      <c r="B129" s="28"/>
      <c r="C129" s="30" t="s">
        <v>210</v>
      </c>
      <c r="D129" s="26">
        <v>4378000</v>
      </c>
      <c r="E129" s="26">
        <v>4378000</v>
      </c>
      <c r="F129" s="26">
        <v>4373910</v>
      </c>
      <c r="G129" s="23"/>
      <c r="H129" s="24"/>
      <c r="I129" s="27"/>
    </row>
    <row r="130" spans="1:9" ht="18" customHeight="1">
      <c r="A130" s="29"/>
      <c r="B130" s="31"/>
      <c r="C130" s="32"/>
      <c r="D130" s="33"/>
      <c r="E130" s="33"/>
      <c r="F130" s="33"/>
      <c r="G130" s="28" t="s">
        <v>209</v>
      </c>
      <c r="H130" s="34" t="s">
        <v>14</v>
      </c>
      <c r="I130" s="35">
        <v>2220000</v>
      </c>
    </row>
    <row r="131" spans="1:9" ht="18" customHeight="1">
      <c r="A131" s="29"/>
      <c r="B131" s="31"/>
      <c r="C131" s="32"/>
      <c r="D131" s="33"/>
      <c r="E131" s="33"/>
      <c r="F131" s="33"/>
      <c r="G131" s="38" t="s">
        <v>398</v>
      </c>
      <c r="H131" s="34"/>
      <c r="I131" s="35"/>
    </row>
    <row r="132" spans="1:9" ht="18" customHeight="1">
      <c r="A132" s="29"/>
      <c r="B132" s="31"/>
      <c r="C132" s="32"/>
      <c r="D132" s="33"/>
      <c r="E132" s="33"/>
      <c r="F132" s="33"/>
      <c r="G132" s="28" t="s">
        <v>208</v>
      </c>
      <c r="H132" s="34" t="s">
        <v>14</v>
      </c>
      <c r="I132" s="35">
        <v>1000000</v>
      </c>
    </row>
    <row r="133" spans="1:9" ht="18" customHeight="1">
      <c r="A133" s="29"/>
      <c r="B133" s="31"/>
      <c r="C133" s="32"/>
      <c r="D133" s="33"/>
      <c r="E133" s="33"/>
      <c r="F133" s="33"/>
      <c r="G133" s="28" t="s">
        <v>207</v>
      </c>
      <c r="H133" s="34" t="s">
        <v>14</v>
      </c>
      <c r="I133" s="35">
        <v>640000</v>
      </c>
    </row>
    <row r="134" spans="1:9" ht="18" customHeight="1">
      <c r="A134" s="29"/>
      <c r="B134" s="31"/>
      <c r="C134" s="32"/>
      <c r="D134" s="33"/>
      <c r="E134" s="33"/>
      <c r="F134" s="33"/>
      <c r="G134" s="28" t="s">
        <v>206</v>
      </c>
      <c r="H134" s="34" t="s">
        <v>14</v>
      </c>
      <c r="I134" s="35">
        <v>313910</v>
      </c>
    </row>
    <row r="135" spans="1:9" ht="18" customHeight="1">
      <c r="A135" s="29"/>
      <c r="B135" s="31"/>
      <c r="C135" s="32"/>
      <c r="D135" s="33"/>
      <c r="E135" s="33"/>
      <c r="F135" s="33"/>
      <c r="G135" s="28" t="s">
        <v>205</v>
      </c>
      <c r="H135" s="34" t="s">
        <v>14</v>
      </c>
      <c r="I135" s="35">
        <v>200000</v>
      </c>
    </row>
    <row r="136" spans="1:9" ht="18" customHeight="1">
      <c r="A136" s="29"/>
      <c r="B136" s="28"/>
      <c r="C136" s="30" t="s">
        <v>204</v>
      </c>
      <c r="D136" s="26">
        <v>14236000</v>
      </c>
      <c r="E136" s="26">
        <v>14236000</v>
      </c>
      <c r="F136" s="26">
        <v>14236000</v>
      </c>
      <c r="G136" s="23"/>
      <c r="H136" s="24"/>
      <c r="I136" s="27"/>
    </row>
    <row r="137" spans="1:9" ht="18" customHeight="1">
      <c r="A137" s="29"/>
      <c r="B137" s="31"/>
      <c r="C137" s="32"/>
      <c r="D137" s="33"/>
      <c r="E137" s="33"/>
      <c r="F137" s="33"/>
      <c r="G137" s="28" t="s">
        <v>203</v>
      </c>
      <c r="H137" s="34" t="s">
        <v>14</v>
      </c>
      <c r="I137" s="35">
        <v>14236000</v>
      </c>
    </row>
    <row r="138" spans="1:9" ht="18" customHeight="1">
      <c r="A138" s="29"/>
      <c r="B138" s="28"/>
      <c r="C138" s="30" t="s">
        <v>202</v>
      </c>
      <c r="D138" s="26">
        <v>33129000</v>
      </c>
      <c r="E138" s="26">
        <v>33129000</v>
      </c>
      <c r="F138" s="26">
        <v>32269780</v>
      </c>
      <c r="G138" s="23"/>
      <c r="H138" s="24"/>
      <c r="I138" s="27"/>
    </row>
    <row r="139" spans="1:9" ht="18" customHeight="1">
      <c r="A139" s="29"/>
      <c r="B139" s="31"/>
      <c r="C139" s="32"/>
      <c r="D139" s="33"/>
      <c r="E139" s="33"/>
      <c r="F139" s="33"/>
      <c r="G139" s="28" t="s">
        <v>201</v>
      </c>
      <c r="H139" s="34" t="s">
        <v>14</v>
      </c>
      <c r="I139" s="35">
        <v>32269780</v>
      </c>
    </row>
    <row r="140" spans="1:9" ht="18" customHeight="1">
      <c r="A140" s="28"/>
      <c r="B140" s="23" t="s">
        <v>200</v>
      </c>
      <c r="C140" s="25"/>
      <c r="D140" s="26">
        <v>92500000</v>
      </c>
      <c r="E140" s="26">
        <v>92500000</v>
      </c>
      <c r="F140" s="26">
        <v>84419770</v>
      </c>
      <c r="G140" s="23"/>
      <c r="H140" s="24"/>
      <c r="I140" s="27"/>
    </row>
    <row r="141" spans="1:9" ht="18" customHeight="1">
      <c r="A141" s="29"/>
      <c r="B141" s="28"/>
      <c r="C141" s="30" t="s">
        <v>199</v>
      </c>
      <c r="D141" s="26">
        <v>15012000</v>
      </c>
      <c r="E141" s="26">
        <v>15012000</v>
      </c>
      <c r="F141" s="26">
        <v>10518300</v>
      </c>
      <c r="G141" s="23"/>
      <c r="H141" s="24"/>
      <c r="I141" s="27"/>
    </row>
    <row r="142" spans="1:9" ht="18" customHeight="1">
      <c r="A142" s="29"/>
      <c r="B142" s="31"/>
      <c r="C142" s="32"/>
      <c r="D142" s="33"/>
      <c r="E142" s="33"/>
      <c r="F142" s="33"/>
      <c r="G142" s="28" t="s">
        <v>198</v>
      </c>
      <c r="H142" s="34" t="s">
        <v>14</v>
      </c>
      <c r="I142" s="35">
        <v>6322620</v>
      </c>
    </row>
    <row r="143" spans="1:9" ht="18" customHeight="1">
      <c r="A143" s="29"/>
      <c r="B143" s="31"/>
      <c r="C143" s="32"/>
      <c r="D143" s="33"/>
      <c r="E143" s="33"/>
      <c r="F143" s="33"/>
      <c r="G143" s="38" t="s">
        <v>399</v>
      </c>
      <c r="H143" s="34" t="s">
        <v>14</v>
      </c>
      <c r="I143" s="35">
        <f>I142-I144</f>
        <v>5021000</v>
      </c>
    </row>
    <row r="144" spans="1:9" ht="18" customHeight="1">
      <c r="A144" s="29"/>
      <c r="B144" s="31"/>
      <c r="C144" s="32"/>
      <c r="D144" s="33"/>
      <c r="E144" s="33"/>
      <c r="F144" s="33"/>
      <c r="G144" s="38" t="s">
        <v>400</v>
      </c>
      <c r="H144" s="34"/>
      <c r="I144" s="35">
        <f>397000+189000+240120+390000+15500+20000+50000</f>
        <v>1301620</v>
      </c>
    </row>
    <row r="145" spans="1:9" ht="18" customHeight="1">
      <c r="A145" s="29"/>
      <c r="B145" s="31"/>
      <c r="C145" s="32"/>
      <c r="D145" s="33"/>
      <c r="E145" s="33"/>
      <c r="F145" s="33"/>
      <c r="G145" s="28" t="s">
        <v>197</v>
      </c>
      <c r="H145" s="34" t="s">
        <v>14</v>
      </c>
      <c r="I145" s="35">
        <v>4195680</v>
      </c>
    </row>
    <row r="146" spans="1:9" ht="18" customHeight="1">
      <c r="A146" s="29"/>
      <c r="B146" s="28"/>
      <c r="C146" s="30" t="s">
        <v>196</v>
      </c>
      <c r="D146" s="26">
        <v>6000000</v>
      </c>
      <c r="E146" s="26">
        <v>6000000</v>
      </c>
      <c r="F146" s="26">
        <v>5134450</v>
      </c>
      <c r="G146" s="23"/>
      <c r="H146" s="24"/>
      <c r="I146" s="27"/>
    </row>
    <row r="147" spans="1:9" ht="18" customHeight="1">
      <c r="A147" s="29"/>
      <c r="B147" s="31"/>
      <c r="C147" s="32"/>
      <c r="D147" s="33"/>
      <c r="E147" s="33"/>
      <c r="F147" s="33"/>
      <c r="G147" s="28" t="s">
        <v>195</v>
      </c>
      <c r="H147" s="34" t="s">
        <v>14</v>
      </c>
      <c r="I147" s="35">
        <v>5134450</v>
      </c>
    </row>
    <row r="148" spans="1:9" ht="18" customHeight="1">
      <c r="A148" s="29"/>
      <c r="B148" s="31"/>
      <c r="C148" s="32"/>
      <c r="D148" s="33"/>
      <c r="E148" s="33"/>
      <c r="F148" s="33"/>
      <c r="G148" s="38" t="s">
        <v>401</v>
      </c>
      <c r="H148" s="34"/>
      <c r="I148" s="35">
        <f>I147-I149</f>
        <v>3597450</v>
      </c>
    </row>
    <row r="149" spans="1:9" ht="18" customHeight="1">
      <c r="A149" s="29"/>
      <c r="B149" s="53"/>
      <c r="C149" s="54"/>
      <c r="D149" s="33"/>
      <c r="E149" s="33"/>
      <c r="F149" s="33"/>
      <c r="G149" s="38" t="s">
        <v>402</v>
      </c>
      <c r="H149" s="34"/>
      <c r="I149" s="35">
        <f>1007000+530000</f>
        <v>1537000</v>
      </c>
    </row>
    <row r="150" spans="1:9" ht="18" customHeight="1">
      <c r="A150" s="29"/>
      <c r="B150" s="28"/>
      <c r="C150" s="30" t="s">
        <v>194</v>
      </c>
      <c r="D150" s="26">
        <v>504000</v>
      </c>
      <c r="E150" s="26">
        <v>504000</v>
      </c>
      <c r="F150" s="26">
        <v>504000</v>
      </c>
      <c r="G150" s="23"/>
      <c r="H150" s="24"/>
      <c r="I150" s="27"/>
    </row>
    <row r="151" spans="1:9" ht="18" customHeight="1">
      <c r="A151" s="29"/>
      <c r="B151" s="31"/>
      <c r="C151" s="32"/>
      <c r="D151" s="33"/>
      <c r="E151" s="33"/>
      <c r="F151" s="33"/>
      <c r="G151" s="28" t="s">
        <v>193</v>
      </c>
      <c r="H151" s="34" t="s">
        <v>14</v>
      </c>
      <c r="I151" s="35">
        <v>504000</v>
      </c>
    </row>
    <row r="152" spans="1:9" ht="18" customHeight="1">
      <c r="A152" s="29"/>
      <c r="B152" s="28"/>
      <c r="C152" s="30" t="s">
        <v>192</v>
      </c>
      <c r="D152" s="26">
        <v>2250000</v>
      </c>
      <c r="E152" s="26">
        <v>2250000</v>
      </c>
      <c r="F152" s="26">
        <v>1739400</v>
      </c>
      <c r="G152" s="23"/>
      <c r="H152" s="24"/>
      <c r="I152" s="27"/>
    </row>
    <row r="153" spans="1:9" ht="18" customHeight="1">
      <c r="A153" s="29"/>
      <c r="B153" s="31"/>
      <c r="C153" s="32"/>
      <c r="D153" s="33"/>
      <c r="E153" s="33"/>
      <c r="F153" s="33"/>
      <c r="G153" s="28" t="s">
        <v>191</v>
      </c>
      <c r="H153" s="34" t="s">
        <v>14</v>
      </c>
      <c r="I153" s="35">
        <v>1739400</v>
      </c>
    </row>
    <row r="154" spans="1:9" ht="18" customHeight="1">
      <c r="A154" s="29"/>
      <c r="B154" s="28"/>
      <c r="C154" s="30" t="s">
        <v>190</v>
      </c>
      <c r="D154" s="26">
        <v>6205000</v>
      </c>
      <c r="E154" s="26">
        <v>6205000</v>
      </c>
      <c r="F154" s="26">
        <v>6061000</v>
      </c>
      <c r="G154" s="23"/>
      <c r="H154" s="24"/>
      <c r="I154" s="27"/>
    </row>
    <row r="155" spans="1:9" ht="18" customHeight="1">
      <c r="A155" s="29"/>
      <c r="B155" s="31"/>
      <c r="C155" s="32"/>
      <c r="D155" s="33"/>
      <c r="E155" s="33"/>
      <c r="F155" s="33"/>
      <c r="G155" s="28" t="s">
        <v>189</v>
      </c>
      <c r="H155" s="34" t="s">
        <v>14</v>
      </c>
      <c r="I155" s="35">
        <v>4901000</v>
      </c>
    </row>
    <row r="156" spans="1:9" ht="18" customHeight="1">
      <c r="A156" s="29"/>
      <c r="B156" s="31"/>
      <c r="C156" s="32"/>
      <c r="D156" s="33"/>
      <c r="E156" s="33"/>
      <c r="F156" s="33"/>
      <c r="G156" s="28" t="s">
        <v>188</v>
      </c>
      <c r="H156" s="34" t="s">
        <v>14</v>
      </c>
      <c r="I156" s="35">
        <v>1160000</v>
      </c>
    </row>
    <row r="157" spans="1:9" ht="18" customHeight="1">
      <c r="A157" s="29"/>
      <c r="B157" s="28"/>
      <c r="C157" s="30" t="s">
        <v>187</v>
      </c>
      <c r="D157" s="26">
        <v>7800000</v>
      </c>
      <c r="E157" s="26">
        <v>7800000</v>
      </c>
      <c r="F157" s="26">
        <v>7587020</v>
      </c>
      <c r="G157" s="23"/>
      <c r="H157" s="24"/>
      <c r="I157" s="27"/>
    </row>
    <row r="158" spans="1:9" ht="18" customHeight="1">
      <c r="A158" s="29"/>
      <c r="B158" s="31"/>
      <c r="C158" s="32"/>
      <c r="D158" s="33"/>
      <c r="E158" s="33"/>
      <c r="F158" s="33"/>
      <c r="G158" s="28" t="s">
        <v>186</v>
      </c>
      <c r="H158" s="34" t="s">
        <v>14</v>
      </c>
      <c r="I158" s="35">
        <v>7587020</v>
      </c>
    </row>
    <row r="159" spans="1:9" ht="18" customHeight="1">
      <c r="A159" s="29"/>
      <c r="B159" s="28"/>
      <c r="C159" s="30" t="s">
        <v>185</v>
      </c>
      <c r="D159" s="26">
        <v>10003000</v>
      </c>
      <c r="E159" s="26">
        <v>10003000</v>
      </c>
      <c r="F159" s="26">
        <v>10002400</v>
      </c>
      <c r="G159" s="23"/>
      <c r="H159" s="24"/>
      <c r="I159" s="27"/>
    </row>
    <row r="160" spans="1:9" ht="18" customHeight="1">
      <c r="A160" s="29"/>
      <c r="B160" s="31"/>
      <c r="C160" s="32"/>
      <c r="D160" s="33"/>
      <c r="E160" s="33"/>
      <c r="F160" s="33"/>
      <c r="G160" s="28" t="s">
        <v>184</v>
      </c>
      <c r="H160" s="34" t="s">
        <v>14</v>
      </c>
      <c r="I160" s="35">
        <v>10002400</v>
      </c>
    </row>
    <row r="161" spans="1:9" ht="18" customHeight="1">
      <c r="A161" s="29"/>
      <c r="B161" s="28"/>
      <c r="C161" s="30" t="s">
        <v>183</v>
      </c>
      <c r="D161" s="26">
        <v>3366000</v>
      </c>
      <c r="E161" s="26">
        <v>3366000</v>
      </c>
      <c r="F161" s="26">
        <v>3365800</v>
      </c>
      <c r="G161" s="23"/>
      <c r="H161" s="24"/>
      <c r="I161" s="27"/>
    </row>
    <row r="162" spans="1:9" ht="18" customHeight="1">
      <c r="A162" s="29"/>
      <c r="B162" s="31"/>
      <c r="C162" s="32"/>
      <c r="D162" s="33"/>
      <c r="E162" s="33"/>
      <c r="F162" s="33"/>
      <c r="G162" s="28" t="s">
        <v>182</v>
      </c>
      <c r="H162" s="34" t="s">
        <v>14</v>
      </c>
      <c r="I162" s="35">
        <v>3365800</v>
      </c>
    </row>
    <row r="163" spans="1:9" ht="18" customHeight="1">
      <c r="A163" s="29"/>
      <c r="B163" s="28"/>
      <c r="C163" s="30" t="s">
        <v>181</v>
      </c>
      <c r="D163" s="26">
        <v>15414000</v>
      </c>
      <c r="E163" s="26">
        <v>15414000</v>
      </c>
      <c r="F163" s="26">
        <v>15055500</v>
      </c>
      <c r="G163" s="23"/>
      <c r="H163" s="24"/>
      <c r="I163" s="27"/>
    </row>
    <row r="164" spans="1:9" ht="18" customHeight="1">
      <c r="A164" s="29"/>
      <c r="B164" s="31"/>
      <c r="C164" s="32"/>
      <c r="D164" s="33"/>
      <c r="E164" s="33"/>
      <c r="F164" s="33"/>
      <c r="G164" s="28" t="s">
        <v>180</v>
      </c>
      <c r="H164" s="34" t="s">
        <v>14</v>
      </c>
      <c r="I164" s="35">
        <v>15055500</v>
      </c>
    </row>
    <row r="165" spans="1:9" ht="18" customHeight="1">
      <c r="A165" s="29"/>
      <c r="B165" s="28"/>
      <c r="C165" s="30" t="s">
        <v>179</v>
      </c>
      <c r="D165" s="26">
        <v>1260000</v>
      </c>
      <c r="E165" s="26">
        <v>1260000</v>
      </c>
      <c r="F165" s="26">
        <v>1252140</v>
      </c>
      <c r="G165" s="23"/>
      <c r="H165" s="24"/>
      <c r="I165" s="27"/>
    </row>
    <row r="166" spans="1:9" ht="18" customHeight="1">
      <c r="A166" s="29"/>
      <c r="B166" s="31"/>
      <c r="C166" s="32"/>
      <c r="D166" s="33"/>
      <c r="E166" s="33"/>
      <c r="F166" s="33"/>
      <c r="G166" s="38" t="s">
        <v>403</v>
      </c>
      <c r="H166" s="34" t="s">
        <v>14</v>
      </c>
      <c r="I166" s="35">
        <v>1252140</v>
      </c>
    </row>
    <row r="167" spans="1:9" ht="18" customHeight="1">
      <c r="A167" s="29"/>
      <c r="B167" s="28"/>
      <c r="C167" s="30" t="s">
        <v>178</v>
      </c>
      <c r="D167" s="26">
        <v>4150000</v>
      </c>
      <c r="E167" s="26">
        <v>4150000</v>
      </c>
      <c r="F167" s="26">
        <v>3678550</v>
      </c>
      <c r="G167" s="23"/>
      <c r="H167" s="24"/>
      <c r="I167" s="27"/>
    </row>
    <row r="168" spans="1:9" ht="18" customHeight="1">
      <c r="A168" s="29"/>
      <c r="B168" s="31"/>
      <c r="C168" s="32"/>
      <c r="D168" s="33"/>
      <c r="E168" s="33"/>
      <c r="F168" s="33"/>
      <c r="G168" s="38" t="s">
        <v>404</v>
      </c>
      <c r="H168" s="34" t="s">
        <v>14</v>
      </c>
      <c r="I168" s="35">
        <v>3678550</v>
      </c>
    </row>
    <row r="169" spans="1:9" ht="18" customHeight="1">
      <c r="A169" s="29"/>
      <c r="B169" s="28"/>
      <c r="C169" s="30" t="s">
        <v>177</v>
      </c>
      <c r="D169" s="26">
        <v>335000</v>
      </c>
      <c r="E169" s="26">
        <v>335000</v>
      </c>
      <c r="F169" s="26">
        <v>225000</v>
      </c>
      <c r="G169" s="23"/>
      <c r="H169" s="24"/>
      <c r="I169" s="27"/>
    </row>
    <row r="170" spans="1:9" ht="18" customHeight="1">
      <c r="A170" s="29"/>
      <c r="B170" s="31"/>
      <c r="C170" s="32"/>
      <c r="D170" s="33"/>
      <c r="E170" s="33"/>
      <c r="F170" s="33"/>
      <c r="G170" s="28" t="s">
        <v>176</v>
      </c>
      <c r="H170" s="34" t="s">
        <v>14</v>
      </c>
      <c r="I170" s="35">
        <v>225000</v>
      </c>
    </row>
    <row r="171" spans="1:9" ht="18" customHeight="1">
      <c r="A171" s="29"/>
      <c r="B171" s="28"/>
      <c r="C171" s="30" t="s">
        <v>175</v>
      </c>
      <c r="D171" s="26">
        <v>13600000</v>
      </c>
      <c r="E171" s="26">
        <v>13600000</v>
      </c>
      <c r="F171" s="26">
        <v>13573170</v>
      </c>
      <c r="G171" s="23"/>
      <c r="H171" s="24"/>
      <c r="I171" s="27"/>
    </row>
    <row r="172" spans="1:9" ht="18" customHeight="1">
      <c r="A172" s="29"/>
      <c r="B172" s="31"/>
      <c r="C172" s="32"/>
      <c r="D172" s="33"/>
      <c r="E172" s="33"/>
      <c r="F172" s="33"/>
      <c r="G172" s="28" t="s">
        <v>174</v>
      </c>
      <c r="H172" s="34" t="s">
        <v>14</v>
      </c>
      <c r="I172" s="35">
        <v>13573170</v>
      </c>
    </row>
    <row r="173" spans="1:9" ht="18" customHeight="1">
      <c r="A173" s="29"/>
      <c r="B173" s="31"/>
      <c r="C173" s="32"/>
      <c r="D173" s="33"/>
      <c r="E173" s="33"/>
      <c r="F173" s="33"/>
      <c r="G173" s="38" t="s">
        <v>406</v>
      </c>
      <c r="H173" s="34"/>
      <c r="I173" s="35">
        <f>I172-I174</f>
        <v>5962170</v>
      </c>
    </row>
    <row r="174" spans="1:9" ht="18" customHeight="1">
      <c r="A174" s="29"/>
      <c r="B174" s="53"/>
      <c r="C174" s="56"/>
      <c r="D174" s="33"/>
      <c r="E174" s="33"/>
      <c r="F174" s="33"/>
      <c r="G174" s="38" t="s">
        <v>405</v>
      </c>
      <c r="H174" s="34"/>
      <c r="I174" s="35">
        <v>7611000</v>
      </c>
    </row>
    <row r="175" spans="1:9" ht="18" customHeight="1">
      <c r="A175" s="29"/>
      <c r="B175" s="28"/>
      <c r="C175" s="30" t="s">
        <v>173</v>
      </c>
      <c r="D175" s="26">
        <v>200000</v>
      </c>
      <c r="E175" s="26">
        <v>200000</v>
      </c>
      <c r="F175" s="26">
        <v>0</v>
      </c>
      <c r="G175" s="23"/>
      <c r="H175" s="24"/>
      <c r="I175" s="27"/>
    </row>
    <row r="176" spans="1:9" ht="18" customHeight="1">
      <c r="A176" s="29"/>
      <c r="B176" s="28"/>
      <c r="C176" s="30" t="s">
        <v>172</v>
      </c>
      <c r="D176" s="26">
        <v>4310000</v>
      </c>
      <c r="E176" s="26">
        <v>4310000</v>
      </c>
      <c r="F176" s="26">
        <v>3633000</v>
      </c>
      <c r="G176" s="23"/>
      <c r="H176" s="24"/>
      <c r="I176" s="27"/>
    </row>
    <row r="177" spans="1:9" ht="18" customHeight="1">
      <c r="A177" s="29"/>
      <c r="B177" s="31"/>
      <c r="C177" s="32"/>
      <c r="D177" s="33"/>
      <c r="E177" s="33"/>
      <c r="F177" s="33"/>
      <c r="G177" s="28" t="s">
        <v>171</v>
      </c>
      <c r="H177" s="34" t="s">
        <v>14</v>
      </c>
      <c r="I177" s="35">
        <v>6000</v>
      </c>
    </row>
    <row r="178" spans="1:9" ht="18" customHeight="1">
      <c r="A178" s="29"/>
      <c r="B178" s="31"/>
      <c r="C178" s="32"/>
      <c r="D178" s="33"/>
      <c r="E178" s="33"/>
      <c r="F178" s="33"/>
      <c r="G178" s="28" t="s">
        <v>170</v>
      </c>
      <c r="H178" s="34" t="s">
        <v>14</v>
      </c>
      <c r="I178" s="35">
        <v>237000</v>
      </c>
    </row>
    <row r="179" spans="1:9" ht="18" customHeight="1">
      <c r="A179" s="29"/>
      <c r="B179" s="31"/>
      <c r="C179" s="32"/>
      <c r="D179" s="33"/>
      <c r="E179" s="33"/>
      <c r="F179" s="33"/>
      <c r="G179" s="28" t="s">
        <v>169</v>
      </c>
      <c r="H179" s="34" t="s">
        <v>14</v>
      </c>
      <c r="I179" s="35">
        <v>3390000</v>
      </c>
    </row>
    <row r="180" spans="1:9" ht="18" customHeight="1">
      <c r="A180" s="29"/>
      <c r="B180" s="28"/>
      <c r="C180" s="30" t="s">
        <v>168</v>
      </c>
      <c r="D180" s="26">
        <v>1050000</v>
      </c>
      <c r="E180" s="26">
        <v>1050000</v>
      </c>
      <c r="F180" s="26">
        <v>1049040</v>
      </c>
      <c r="G180" s="23"/>
      <c r="H180" s="24"/>
      <c r="I180" s="27"/>
    </row>
    <row r="181" spans="1:9" ht="18" customHeight="1">
      <c r="A181" s="29"/>
      <c r="B181" s="31"/>
      <c r="C181" s="32"/>
      <c r="D181" s="33"/>
      <c r="E181" s="33"/>
      <c r="F181" s="33"/>
      <c r="G181" s="28" t="s">
        <v>167</v>
      </c>
      <c r="H181" s="34" t="s">
        <v>14</v>
      </c>
      <c r="I181" s="35">
        <v>1049040</v>
      </c>
    </row>
    <row r="182" spans="1:9" ht="18" customHeight="1">
      <c r="A182" s="29"/>
      <c r="B182" s="28"/>
      <c r="C182" s="30" t="s">
        <v>166</v>
      </c>
      <c r="D182" s="26">
        <v>561000</v>
      </c>
      <c r="E182" s="26">
        <v>561000</v>
      </c>
      <c r="F182" s="26">
        <v>561000</v>
      </c>
      <c r="G182" s="23"/>
      <c r="H182" s="24"/>
      <c r="I182" s="27"/>
    </row>
    <row r="183" spans="1:9" ht="18" customHeight="1">
      <c r="A183" s="29"/>
      <c r="B183" s="31"/>
      <c r="C183" s="32"/>
      <c r="D183" s="33"/>
      <c r="E183" s="33"/>
      <c r="F183" s="33"/>
      <c r="G183" s="38" t="s">
        <v>465</v>
      </c>
      <c r="H183" s="34" t="s">
        <v>14</v>
      </c>
      <c r="I183" s="35">
        <v>561000</v>
      </c>
    </row>
    <row r="184" spans="1:9" ht="18" customHeight="1">
      <c r="A184" s="29"/>
      <c r="B184" s="28"/>
      <c r="C184" s="30" t="s">
        <v>165</v>
      </c>
      <c r="D184" s="26">
        <v>480000</v>
      </c>
      <c r="E184" s="26">
        <v>480000</v>
      </c>
      <c r="F184" s="26">
        <v>480000</v>
      </c>
      <c r="G184" s="23"/>
      <c r="H184" s="24"/>
      <c r="I184" s="27"/>
    </row>
    <row r="185" spans="1:9" ht="18" customHeight="1">
      <c r="A185" s="29"/>
      <c r="B185" s="31"/>
      <c r="C185" s="32"/>
      <c r="D185" s="33"/>
      <c r="E185" s="33"/>
      <c r="F185" s="33"/>
      <c r="G185" s="28" t="s">
        <v>164</v>
      </c>
      <c r="H185" s="34" t="s">
        <v>14</v>
      </c>
      <c r="I185" s="35">
        <v>480000</v>
      </c>
    </row>
    <row r="186" spans="1:9" ht="18" customHeight="1">
      <c r="A186" s="28"/>
      <c r="B186" s="23" t="s">
        <v>163</v>
      </c>
      <c r="C186" s="25"/>
      <c r="D186" s="26">
        <v>17685000</v>
      </c>
      <c r="E186" s="26">
        <v>17685000</v>
      </c>
      <c r="F186" s="26">
        <v>17281160</v>
      </c>
      <c r="G186" s="23"/>
      <c r="H186" s="24"/>
      <c r="I186" s="27"/>
    </row>
    <row r="187" spans="1:9" ht="18" customHeight="1">
      <c r="A187" s="29"/>
      <c r="B187" s="28"/>
      <c r="C187" s="30" t="s">
        <v>162</v>
      </c>
      <c r="D187" s="26">
        <v>200000</v>
      </c>
      <c r="E187" s="26">
        <v>200000</v>
      </c>
      <c r="F187" s="26">
        <v>0</v>
      </c>
      <c r="G187" s="23"/>
      <c r="H187" s="24"/>
      <c r="I187" s="27"/>
    </row>
    <row r="188" spans="1:9" ht="18" customHeight="1">
      <c r="A188" s="29"/>
      <c r="B188" s="28"/>
      <c r="C188" s="30" t="s">
        <v>161</v>
      </c>
      <c r="D188" s="26">
        <v>17485000</v>
      </c>
      <c r="E188" s="26">
        <v>17485000</v>
      </c>
      <c r="F188" s="26">
        <v>17281160</v>
      </c>
      <c r="G188" s="23"/>
      <c r="H188" s="24"/>
      <c r="I188" s="27"/>
    </row>
    <row r="189" spans="1:9" ht="18" customHeight="1">
      <c r="A189" s="29"/>
      <c r="B189" s="31"/>
      <c r="C189" s="32"/>
      <c r="D189" s="33"/>
      <c r="E189" s="33"/>
      <c r="F189" s="33"/>
      <c r="G189" s="28" t="s">
        <v>160</v>
      </c>
      <c r="H189" s="34" t="s">
        <v>14</v>
      </c>
      <c r="I189" s="35">
        <v>14195000</v>
      </c>
    </row>
    <row r="190" spans="1:9" ht="18" customHeight="1">
      <c r="A190" s="29"/>
      <c r="B190" s="31"/>
      <c r="C190" s="32"/>
      <c r="D190" s="33"/>
      <c r="E190" s="33"/>
      <c r="F190" s="33"/>
      <c r="G190" s="38" t="s">
        <v>408</v>
      </c>
      <c r="H190" s="34" t="s">
        <v>14</v>
      </c>
      <c r="I190" s="35">
        <f>I189-I191</f>
        <v>1400040</v>
      </c>
    </row>
    <row r="191" spans="1:9" ht="18" customHeight="1">
      <c r="A191" s="29"/>
      <c r="B191" s="31"/>
      <c r="C191" s="32"/>
      <c r="D191" s="33"/>
      <c r="E191" s="33"/>
      <c r="F191" s="33"/>
      <c r="G191" s="38" t="s">
        <v>407</v>
      </c>
      <c r="H191" s="34" t="s">
        <v>14</v>
      </c>
      <c r="I191" s="35">
        <f>5055000+900000+60000+120400+27480+21000+524000+1202080+4885000</f>
        <v>12794960</v>
      </c>
    </row>
    <row r="192" spans="1:9" ht="18" customHeight="1">
      <c r="A192" s="29"/>
      <c r="B192" s="31"/>
      <c r="C192" s="32"/>
      <c r="D192" s="33"/>
      <c r="E192" s="33"/>
      <c r="F192" s="33"/>
      <c r="G192" s="28" t="s">
        <v>159</v>
      </c>
      <c r="H192" s="34" t="s">
        <v>14</v>
      </c>
      <c r="I192" s="35">
        <f>2864160+222000</f>
        <v>3086160</v>
      </c>
    </row>
    <row r="193" spans="1:9" ht="18" customHeight="1">
      <c r="A193" s="29"/>
      <c r="B193" s="31"/>
      <c r="C193" s="32"/>
      <c r="D193" s="33"/>
      <c r="E193" s="33"/>
      <c r="F193" s="33"/>
      <c r="G193" s="38" t="s">
        <v>409</v>
      </c>
      <c r="H193" s="34"/>
      <c r="I193" s="35"/>
    </row>
    <row r="194" spans="1:9" ht="18" customHeight="1">
      <c r="A194" s="28"/>
      <c r="B194" s="23" t="s">
        <v>158</v>
      </c>
      <c r="C194" s="25"/>
      <c r="D194" s="26">
        <v>98769000</v>
      </c>
      <c r="E194" s="26">
        <v>98769000</v>
      </c>
      <c r="F194" s="26">
        <v>95963940</v>
      </c>
      <c r="G194" s="23"/>
      <c r="H194" s="24"/>
      <c r="I194" s="27"/>
    </row>
    <row r="195" spans="1:9" ht="18" customHeight="1">
      <c r="A195" s="29"/>
      <c r="B195" s="28"/>
      <c r="C195" s="30" t="s">
        <v>157</v>
      </c>
      <c r="D195" s="26">
        <v>45841000</v>
      </c>
      <c r="E195" s="26">
        <v>45841000</v>
      </c>
      <c r="F195" s="26">
        <v>44704100</v>
      </c>
      <c r="G195" s="23"/>
      <c r="H195" s="24"/>
      <c r="I195" s="27"/>
    </row>
    <row r="196" spans="1:9" ht="18" customHeight="1">
      <c r="A196" s="29"/>
      <c r="B196" s="31"/>
      <c r="C196" s="32"/>
      <c r="D196" s="33"/>
      <c r="E196" s="33"/>
      <c r="F196" s="33"/>
      <c r="G196" s="28" t="s">
        <v>157</v>
      </c>
      <c r="H196" s="34" t="s">
        <v>14</v>
      </c>
      <c r="I196" s="35">
        <v>44704100</v>
      </c>
    </row>
    <row r="197" spans="1:9" ht="18" customHeight="1">
      <c r="A197" s="29"/>
      <c r="B197" s="28"/>
      <c r="C197" s="30" t="s">
        <v>156</v>
      </c>
      <c r="D197" s="26">
        <v>30120000</v>
      </c>
      <c r="E197" s="26">
        <v>30120000</v>
      </c>
      <c r="F197" s="26">
        <v>28455770</v>
      </c>
      <c r="G197" s="23"/>
      <c r="H197" s="24"/>
      <c r="I197" s="27"/>
    </row>
    <row r="198" spans="1:9" ht="18" customHeight="1">
      <c r="A198" s="29"/>
      <c r="B198" s="31"/>
      <c r="C198" s="32"/>
      <c r="D198" s="33"/>
      <c r="E198" s="33"/>
      <c r="F198" s="33"/>
      <c r="G198" s="28" t="s">
        <v>155</v>
      </c>
      <c r="H198" s="34" t="s">
        <v>14</v>
      </c>
      <c r="I198" s="35">
        <v>28455770</v>
      </c>
    </row>
    <row r="199" spans="1:9" ht="18" customHeight="1">
      <c r="A199" s="29"/>
      <c r="B199" s="31"/>
      <c r="C199" s="32"/>
      <c r="D199" s="33"/>
      <c r="E199" s="33"/>
      <c r="F199" s="33"/>
      <c r="G199" s="38" t="s">
        <v>410</v>
      </c>
      <c r="H199" s="34"/>
      <c r="I199" s="35">
        <v>11714980</v>
      </c>
    </row>
    <row r="200" spans="1:9" ht="18" customHeight="1">
      <c r="A200" s="29"/>
      <c r="B200" s="31"/>
      <c r="C200" s="32"/>
      <c r="D200" s="33"/>
      <c r="E200" s="33"/>
      <c r="F200" s="33"/>
      <c r="G200" s="38" t="s">
        <v>411</v>
      </c>
      <c r="H200" s="34"/>
      <c r="I200" s="35">
        <v>13514000</v>
      </c>
    </row>
    <row r="201" spans="1:9" ht="18" customHeight="1">
      <c r="A201" s="29"/>
      <c r="B201" s="31"/>
      <c r="C201" s="32"/>
      <c r="D201" s="33"/>
      <c r="E201" s="33"/>
      <c r="F201" s="33"/>
      <c r="G201" s="38" t="s">
        <v>412</v>
      </c>
      <c r="H201" s="34"/>
      <c r="I201" s="35">
        <f>I198-I199-I200</f>
        <v>3226790</v>
      </c>
    </row>
    <row r="202" spans="1:9" ht="18" customHeight="1">
      <c r="A202" s="29"/>
      <c r="B202" s="28"/>
      <c r="C202" s="30" t="s">
        <v>154</v>
      </c>
      <c r="D202" s="26">
        <v>20132000</v>
      </c>
      <c r="E202" s="26">
        <v>20132000</v>
      </c>
      <c r="F202" s="26">
        <v>20130980</v>
      </c>
      <c r="G202" s="23"/>
      <c r="H202" s="24"/>
      <c r="I202" s="27"/>
    </row>
    <row r="203" spans="1:9" ht="18" customHeight="1">
      <c r="A203" s="29"/>
      <c r="B203" s="31"/>
      <c r="C203" s="32"/>
      <c r="D203" s="33"/>
      <c r="E203" s="33"/>
      <c r="F203" s="33"/>
      <c r="G203" s="28" t="s">
        <v>153</v>
      </c>
      <c r="H203" s="34" t="s">
        <v>14</v>
      </c>
      <c r="I203" s="35">
        <v>20130980</v>
      </c>
    </row>
    <row r="204" spans="1:9" ht="18" customHeight="1">
      <c r="A204" s="29"/>
      <c r="B204" s="31"/>
      <c r="C204" s="32"/>
      <c r="D204" s="33"/>
      <c r="E204" s="33"/>
      <c r="F204" s="33"/>
      <c r="G204" s="38" t="s">
        <v>410</v>
      </c>
      <c r="H204" s="34"/>
      <c r="I204" s="35">
        <v>5122090</v>
      </c>
    </row>
    <row r="205" spans="1:9" ht="18" customHeight="1">
      <c r="A205" s="29"/>
      <c r="B205" s="31"/>
      <c r="C205" s="32"/>
      <c r="D205" s="33"/>
      <c r="E205" s="33"/>
      <c r="F205" s="33"/>
      <c r="G205" s="38" t="s">
        <v>411</v>
      </c>
      <c r="H205" s="34"/>
      <c r="I205" s="35">
        <v>13923000</v>
      </c>
    </row>
    <row r="206" spans="1:9" ht="18" customHeight="1">
      <c r="A206" s="29"/>
      <c r="B206" s="53"/>
      <c r="C206" s="54"/>
      <c r="D206" s="33"/>
      <c r="E206" s="33"/>
      <c r="F206" s="33"/>
      <c r="G206" s="38" t="s">
        <v>413</v>
      </c>
      <c r="H206" s="34"/>
      <c r="I206" s="35">
        <f>I203-I204-I205</f>
        <v>1085890</v>
      </c>
    </row>
    <row r="207" spans="1:9" ht="18" customHeight="1">
      <c r="A207" s="29"/>
      <c r="B207" s="28"/>
      <c r="C207" s="30" t="s">
        <v>152</v>
      </c>
      <c r="D207" s="26">
        <v>2676000</v>
      </c>
      <c r="E207" s="26">
        <v>2676000</v>
      </c>
      <c r="F207" s="26">
        <v>2673090</v>
      </c>
      <c r="G207" s="23"/>
      <c r="H207" s="24"/>
      <c r="I207" s="27"/>
    </row>
    <row r="208" spans="1:9" ht="18" customHeight="1">
      <c r="A208" s="29"/>
      <c r="B208" s="31"/>
      <c r="C208" s="32"/>
      <c r="D208" s="33"/>
      <c r="E208" s="33"/>
      <c r="F208" s="33"/>
      <c r="G208" s="28" t="s">
        <v>151</v>
      </c>
      <c r="H208" s="34" t="s">
        <v>14</v>
      </c>
      <c r="I208" s="35">
        <v>2673090</v>
      </c>
    </row>
    <row r="209" spans="1:9" ht="18" customHeight="1">
      <c r="A209" s="23" t="s">
        <v>150</v>
      </c>
      <c r="B209" s="24"/>
      <c r="C209" s="25"/>
      <c r="D209" s="26">
        <v>96572000</v>
      </c>
      <c r="E209" s="26">
        <v>96572000</v>
      </c>
      <c r="F209" s="26">
        <v>94585470</v>
      </c>
      <c r="G209" s="23"/>
      <c r="H209" s="24"/>
      <c r="I209" s="27"/>
    </row>
    <row r="210" spans="1:9" ht="18" customHeight="1">
      <c r="A210" s="28"/>
      <c r="B210" s="23" t="s">
        <v>149</v>
      </c>
      <c r="C210" s="25"/>
      <c r="D210" s="26">
        <v>96572000</v>
      </c>
      <c r="E210" s="26">
        <v>96572000</v>
      </c>
      <c r="F210" s="26">
        <v>94585470</v>
      </c>
      <c r="G210" s="23"/>
      <c r="H210" s="24"/>
      <c r="I210" s="27"/>
    </row>
    <row r="211" spans="1:9" ht="18" customHeight="1">
      <c r="A211" s="29"/>
      <c r="B211" s="28"/>
      <c r="C211" s="30" t="s">
        <v>149</v>
      </c>
      <c r="D211" s="26">
        <v>82510000</v>
      </c>
      <c r="E211" s="26">
        <v>82510000</v>
      </c>
      <c r="F211" s="26">
        <v>81735000</v>
      </c>
      <c r="G211" s="23"/>
      <c r="H211" s="24"/>
      <c r="I211" s="27"/>
    </row>
    <row r="212" spans="1:9" ht="18" customHeight="1">
      <c r="A212" s="29"/>
      <c r="B212" s="31"/>
      <c r="C212" s="32"/>
      <c r="D212" s="33"/>
      <c r="E212" s="33"/>
      <c r="F212" s="33"/>
      <c r="G212" s="28" t="s">
        <v>148</v>
      </c>
      <c r="H212" s="34" t="s">
        <v>14</v>
      </c>
      <c r="I212" s="35">
        <v>81735000</v>
      </c>
    </row>
    <row r="213" spans="1:9" ht="18" customHeight="1">
      <c r="A213" s="29"/>
      <c r="B213" s="28"/>
      <c r="C213" s="30" t="s">
        <v>147</v>
      </c>
      <c r="D213" s="26">
        <v>14062000</v>
      </c>
      <c r="E213" s="26">
        <v>14062000</v>
      </c>
      <c r="F213" s="26">
        <v>12850470</v>
      </c>
      <c r="G213" s="23"/>
      <c r="H213" s="24"/>
      <c r="I213" s="27"/>
    </row>
    <row r="214" spans="1:9" ht="18" customHeight="1">
      <c r="A214" s="29"/>
      <c r="B214" s="31"/>
      <c r="C214" s="32"/>
      <c r="D214" s="33"/>
      <c r="E214" s="33"/>
      <c r="F214" s="33"/>
      <c r="G214" s="28" t="s">
        <v>146</v>
      </c>
      <c r="H214" s="34" t="s">
        <v>14</v>
      </c>
      <c r="I214" s="35">
        <v>8680170</v>
      </c>
    </row>
    <row r="215" spans="1:9" ht="18" customHeight="1">
      <c r="A215" s="29"/>
      <c r="B215" s="31"/>
      <c r="C215" s="32"/>
      <c r="D215" s="33"/>
      <c r="E215" s="33"/>
      <c r="F215" s="33"/>
      <c r="G215" s="28" t="s">
        <v>145</v>
      </c>
      <c r="H215" s="34" t="s">
        <v>14</v>
      </c>
      <c r="I215" s="35">
        <v>4170300</v>
      </c>
    </row>
    <row r="216" spans="1:9" ht="18" customHeight="1">
      <c r="A216" s="29"/>
      <c r="B216" s="31"/>
      <c r="C216" s="32"/>
      <c r="D216" s="33"/>
      <c r="E216" s="33"/>
      <c r="F216" s="33"/>
      <c r="G216" s="38" t="s">
        <v>414</v>
      </c>
      <c r="H216" s="34"/>
      <c r="I216" s="35"/>
    </row>
    <row r="217" spans="1:9" ht="18" customHeight="1">
      <c r="A217" s="23" t="s">
        <v>144</v>
      </c>
      <c r="B217" s="24"/>
      <c r="C217" s="25"/>
      <c r="D217" s="26">
        <v>147312000</v>
      </c>
      <c r="E217" s="26">
        <v>147312000</v>
      </c>
      <c r="F217" s="26">
        <v>141350890</v>
      </c>
      <c r="G217" s="23"/>
      <c r="H217" s="24"/>
      <c r="I217" s="27"/>
    </row>
    <row r="218" spans="1:9" ht="18" customHeight="1">
      <c r="A218" s="28"/>
      <c r="B218" s="23" t="s">
        <v>143</v>
      </c>
      <c r="C218" s="25"/>
      <c r="D218" s="26">
        <v>36229000</v>
      </c>
      <c r="E218" s="26">
        <v>36229000</v>
      </c>
      <c r="F218" s="26">
        <v>34743530</v>
      </c>
      <c r="G218" s="23"/>
      <c r="H218" s="24"/>
      <c r="I218" s="27"/>
    </row>
    <row r="219" spans="1:9" ht="18" customHeight="1">
      <c r="A219" s="29"/>
      <c r="B219" s="28"/>
      <c r="C219" s="30" t="s">
        <v>142</v>
      </c>
      <c r="D219" s="26">
        <v>19208000</v>
      </c>
      <c r="E219" s="26">
        <v>19208000</v>
      </c>
      <c r="F219" s="26">
        <v>18958000</v>
      </c>
      <c r="G219" s="23"/>
      <c r="H219" s="24"/>
      <c r="I219" s="27"/>
    </row>
    <row r="220" spans="1:9" ht="18" customHeight="1">
      <c r="A220" s="29"/>
      <c r="B220" s="31"/>
      <c r="C220" s="32"/>
      <c r="D220" s="33"/>
      <c r="E220" s="33"/>
      <c r="F220" s="33"/>
      <c r="G220" s="28" t="s">
        <v>141</v>
      </c>
      <c r="H220" s="34" t="s">
        <v>14</v>
      </c>
      <c r="I220" s="35">
        <v>18958000</v>
      </c>
    </row>
    <row r="221" spans="1:9" ht="18" customHeight="1">
      <c r="A221" s="29"/>
      <c r="B221" s="28"/>
      <c r="C221" s="30" t="s">
        <v>140</v>
      </c>
      <c r="D221" s="26">
        <v>17021000</v>
      </c>
      <c r="E221" s="26">
        <v>17021000</v>
      </c>
      <c r="F221" s="26">
        <v>15785530</v>
      </c>
      <c r="G221" s="23"/>
      <c r="H221" s="24"/>
      <c r="I221" s="27"/>
    </row>
    <row r="222" spans="1:9" ht="18" customHeight="1">
      <c r="A222" s="29"/>
      <c r="B222" s="31"/>
      <c r="C222" s="32"/>
      <c r="D222" s="33"/>
      <c r="E222" s="33"/>
      <c r="F222" s="33"/>
      <c r="G222" s="28" t="s">
        <v>139</v>
      </c>
      <c r="H222" s="34" t="s">
        <v>14</v>
      </c>
      <c r="I222" s="35">
        <v>8410530</v>
      </c>
    </row>
    <row r="223" spans="1:9" ht="18" customHeight="1">
      <c r="A223" s="29"/>
      <c r="B223" s="31"/>
      <c r="C223" s="32"/>
      <c r="D223" s="33"/>
      <c r="E223" s="33"/>
      <c r="F223" s="33"/>
      <c r="G223" s="38" t="s">
        <v>415</v>
      </c>
      <c r="H223" s="34"/>
      <c r="I223" s="35">
        <v>2023000</v>
      </c>
    </row>
    <row r="224" spans="1:9" ht="18" customHeight="1">
      <c r="A224" s="29"/>
      <c r="B224" s="31"/>
      <c r="C224" s="32"/>
      <c r="D224" s="33"/>
      <c r="E224" s="33"/>
      <c r="F224" s="33"/>
      <c r="G224" s="38" t="s">
        <v>416</v>
      </c>
      <c r="H224" s="34"/>
      <c r="I224" s="35">
        <f>420200+418110+118800+28800+60000+120000+520000+309740+299350+240000+740400+841500+117600</f>
        <v>4234500</v>
      </c>
    </row>
    <row r="225" spans="1:9" ht="18" customHeight="1">
      <c r="A225" s="29"/>
      <c r="B225" s="31"/>
      <c r="C225" s="32"/>
      <c r="D225" s="33"/>
      <c r="E225" s="33"/>
      <c r="F225" s="33"/>
      <c r="G225" s="38" t="s">
        <v>417</v>
      </c>
      <c r="H225" s="34"/>
      <c r="I225" s="35">
        <f>40000+166750+220000+364080</f>
        <v>790830</v>
      </c>
    </row>
    <row r="226" spans="1:9" ht="18" customHeight="1">
      <c r="A226" s="29"/>
      <c r="B226" s="31"/>
      <c r="C226" s="32"/>
      <c r="D226" s="33"/>
      <c r="E226" s="33"/>
      <c r="F226" s="33"/>
      <c r="G226" s="38" t="s">
        <v>418</v>
      </c>
      <c r="H226" s="34"/>
      <c r="I226" s="35">
        <f>I222-I223-I224-I225</f>
        <v>1362200</v>
      </c>
    </row>
    <row r="227" spans="1:9" ht="18" customHeight="1">
      <c r="A227" s="29"/>
      <c r="B227" s="31"/>
      <c r="C227" s="32"/>
      <c r="D227" s="33"/>
      <c r="E227" s="33"/>
      <c r="F227" s="33"/>
      <c r="G227" s="28" t="s">
        <v>138</v>
      </c>
      <c r="H227" s="34" t="s">
        <v>14</v>
      </c>
      <c r="I227" s="35">
        <v>7375000</v>
      </c>
    </row>
    <row r="228" spans="1:9" ht="18" customHeight="1">
      <c r="A228" s="29"/>
      <c r="B228" s="31"/>
      <c r="C228" s="32"/>
      <c r="D228" s="33"/>
      <c r="E228" s="33"/>
      <c r="F228" s="33"/>
      <c r="G228" s="38" t="s">
        <v>419</v>
      </c>
      <c r="H228" s="34"/>
      <c r="I228" s="35"/>
    </row>
    <row r="229" spans="1:9" ht="18" customHeight="1">
      <c r="A229" s="28"/>
      <c r="B229" s="23" t="s">
        <v>137</v>
      </c>
      <c r="C229" s="25"/>
      <c r="D229" s="26">
        <v>69082000</v>
      </c>
      <c r="E229" s="26">
        <v>69082000</v>
      </c>
      <c r="F229" s="26">
        <v>64607360</v>
      </c>
      <c r="G229" s="23"/>
      <c r="H229" s="24"/>
      <c r="I229" s="27"/>
    </row>
    <row r="230" spans="1:9" ht="18" customHeight="1">
      <c r="A230" s="29"/>
      <c r="B230" s="28"/>
      <c r="C230" s="30" t="s">
        <v>136</v>
      </c>
      <c r="D230" s="26">
        <v>2159000</v>
      </c>
      <c r="E230" s="26">
        <v>2159000</v>
      </c>
      <c r="F230" s="26">
        <v>2153280</v>
      </c>
      <c r="G230" s="23"/>
      <c r="H230" s="24"/>
      <c r="I230" s="27"/>
    </row>
    <row r="231" spans="1:9" ht="18" customHeight="1">
      <c r="A231" s="29"/>
      <c r="B231" s="31"/>
      <c r="C231" s="32"/>
      <c r="D231" s="33"/>
      <c r="E231" s="33"/>
      <c r="F231" s="33"/>
      <c r="G231" s="28" t="s">
        <v>135</v>
      </c>
      <c r="H231" s="34" t="s">
        <v>14</v>
      </c>
      <c r="I231" s="35">
        <v>1997850</v>
      </c>
    </row>
    <row r="232" spans="1:9" ht="18" customHeight="1">
      <c r="A232" s="29"/>
      <c r="B232" s="31"/>
      <c r="C232" s="32"/>
      <c r="D232" s="33"/>
      <c r="E232" s="33"/>
      <c r="F232" s="33"/>
      <c r="G232" s="28" t="s">
        <v>134</v>
      </c>
      <c r="H232" s="34" t="s">
        <v>14</v>
      </c>
      <c r="I232" s="35">
        <v>155430</v>
      </c>
    </row>
    <row r="233" spans="1:9" ht="18" customHeight="1">
      <c r="A233" s="29"/>
      <c r="B233" s="28"/>
      <c r="C233" s="30" t="s">
        <v>133</v>
      </c>
      <c r="D233" s="26">
        <v>32129000</v>
      </c>
      <c r="E233" s="26">
        <v>32129000</v>
      </c>
      <c r="F233" s="26">
        <v>31319240</v>
      </c>
      <c r="G233" s="23"/>
      <c r="H233" s="24"/>
      <c r="I233" s="27"/>
    </row>
    <row r="234" spans="1:9" ht="18" customHeight="1">
      <c r="A234" s="29"/>
      <c r="B234" s="31"/>
      <c r="C234" s="32"/>
      <c r="D234" s="33"/>
      <c r="E234" s="33"/>
      <c r="F234" s="33"/>
      <c r="G234" s="28" t="s">
        <v>132</v>
      </c>
      <c r="H234" s="34" t="s">
        <v>14</v>
      </c>
      <c r="I234" s="35">
        <v>10252250</v>
      </c>
    </row>
    <row r="235" spans="1:9" ht="18" customHeight="1">
      <c r="A235" s="29"/>
      <c r="B235" s="31"/>
      <c r="C235" s="32"/>
      <c r="D235" s="33"/>
      <c r="E235" s="33"/>
      <c r="F235" s="33"/>
      <c r="G235" s="38" t="s">
        <v>421</v>
      </c>
      <c r="H235" s="34"/>
      <c r="I235" s="35">
        <v>7487250</v>
      </c>
    </row>
    <row r="236" spans="1:9" ht="18" customHeight="1">
      <c r="A236" s="29"/>
      <c r="B236" s="31"/>
      <c r="C236" s="32"/>
      <c r="D236" s="33"/>
      <c r="E236" s="33"/>
      <c r="F236" s="33"/>
      <c r="G236" s="38" t="s">
        <v>422</v>
      </c>
      <c r="H236" s="34"/>
      <c r="I236" s="35">
        <v>2765000</v>
      </c>
    </row>
    <row r="237" spans="1:9" ht="18" customHeight="1">
      <c r="A237" s="29"/>
      <c r="B237" s="31"/>
      <c r="C237" s="32"/>
      <c r="D237" s="33"/>
      <c r="E237" s="33"/>
      <c r="F237" s="33"/>
      <c r="G237" s="28" t="s">
        <v>131</v>
      </c>
      <c r="H237" s="34" t="s">
        <v>14</v>
      </c>
      <c r="I237" s="35">
        <v>21066990</v>
      </c>
    </row>
    <row r="238" spans="1:9" ht="18" customHeight="1">
      <c r="A238" s="29"/>
      <c r="B238" s="28"/>
      <c r="C238" s="30" t="s">
        <v>130</v>
      </c>
      <c r="D238" s="26">
        <v>4500000</v>
      </c>
      <c r="E238" s="26">
        <v>4500000</v>
      </c>
      <c r="F238" s="26">
        <v>4357300</v>
      </c>
      <c r="G238" s="23"/>
      <c r="H238" s="24"/>
      <c r="I238" s="27"/>
    </row>
    <row r="239" spans="1:9" ht="18" customHeight="1">
      <c r="A239" s="29"/>
      <c r="B239" s="31"/>
      <c r="C239" s="32"/>
      <c r="D239" s="33"/>
      <c r="E239" s="33"/>
      <c r="F239" s="33"/>
      <c r="G239" s="28" t="s">
        <v>129</v>
      </c>
      <c r="H239" s="34" t="s">
        <v>14</v>
      </c>
      <c r="I239" s="35">
        <v>162000</v>
      </c>
    </row>
    <row r="240" spans="1:9" ht="18" customHeight="1">
      <c r="A240" s="29"/>
      <c r="B240" s="31"/>
      <c r="C240" s="32"/>
      <c r="D240" s="33"/>
      <c r="E240" s="33"/>
      <c r="F240" s="33"/>
      <c r="G240" s="28" t="s">
        <v>128</v>
      </c>
      <c r="H240" s="34" t="s">
        <v>14</v>
      </c>
      <c r="I240" s="35">
        <v>4195300</v>
      </c>
    </row>
    <row r="241" spans="1:9" ht="18" customHeight="1">
      <c r="A241" s="29"/>
      <c r="B241" s="31"/>
      <c r="C241" s="32"/>
      <c r="D241" s="33"/>
      <c r="E241" s="33"/>
      <c r="F241" s="33"/>
      <c r="G241" s="38" t="s">
        <v>423</v>
      </c>
      <c r="H241" s="34"/>
      <c r="I241" s="35">
        <v>3000000</v>
      </c>
    </row>
    <row r="242" spans="1:9" ht="18" customHeight="1">
      <c r="A242" s="29"/>
      <c r="B242" s="31"/>
      <c r="C242" s="32"/>
      <c r="D242" s="33"/>
      <c r="E242" s="33"/>
      <c r="F242" s="33"/>
      <c r="G242" s="38" t="s">
        <v>424</v>
      </c>
      <c r="H242" s="34"/>
      <c r="I242" s="35">
        <v>1195300</v>
      </c>
    </row>
    <row r="243" spans="1:9" ht="18" customHeight="1">
      <c r="A243" s="29"/>
      <c r="B243" s="28"/>
      <c r="C243" s="30" t="s">
        <v>127</v>
      </c>
      <c r="D243" s="26">
        <v>30294000</v>
      </c>
      <c r="E243" s="26">
        <v>30294000</v>
      </c>
      <c r="F243" s="26">
        <v>26777540</v>
      </c>
      <c r="G243" s="23"/>
      <c r="H243" s="24"/>
      <c r="I243" s="27"/>
    </row>
    <row r="244" spans="1:9" ht="18" customHeight="1">
      <c r="A244" s="29"/>
      <c r="B244" s="31"/>
      <c r="C244" s="32"/>
      <c r="D244" s="33"/>
      <c r="E244" s="33"/>
      <c r="F244" s="33"/>
      <c r="G244" s="28" t="s">
        <v>126</v>
      </c>
      <c r="H244" s="34" t="s">
        <v>14</v>
      </c>
      <c r="I244" s="35">
        <v>22599230</v>
      </c>
    </row>
    <row r="245" spans="1:9" ht="18" customHeight="1">
      <c r="A245" s="29"/>
      <c r="B245" s="31"/>
      <c r="C245" s="32"/>
      <c r="D245" s="33"/>
      <c r="E245" s="33"/>
      <c r="F245" s="33"/>
      <c r="G245" s="38" t="s">
        <v>425</v>
      </c>
      <c r="H245" s="34"/>
      <c r="I245" s="35">
        <v>3823830</v>
      </c>
    </row>
    <row r="246" spans="1:9" ht="18" customHeight="1">
      <c r="A246" s="29"/>
      <c r="B246" s="31"/>
      <c r="C246" s="32"/>
      <c r="D246" s="33"/>
      <c r="E246" s="33"/>
      <c r="F246" s="33"/>
      <c r="G246" s="38" t="s">
        <v>426</v>
      </c>
      <c r="H246" s="34"/>
      <c r="I246" s="35">
        <v>15795900</v>
      </c>
    </row>
    <row r="247" spans="1:9" ht="18" customHeight="1">
      <c r="A247" s="29"/>
      <c r="B247" s="31"/>
      <c r="C247" s="32"/>
      <c r="D247" s="33"/>
      <c r="E247" s="33"/>
      <c r="F247" s="33"/>
      <c r="G247" s="38" t="s">
        <v>427</v>
      </c>
      <c r="H247" s="34"/>
      <c r="I247" s="35">
        <v>2979500</v>
      </c>
    </row>
    <row r="248" spans="1:9" ht="18" customHeight="1">
      <c r="A248" s="29"/>
      <c r="B248" s="31"/>
      <c r="C248" s="32"/>
      <c r="D248" s="33"/>
      <c r="E248" s="33"/>
      <c r="F248" s="33"/>
      <c r="G248" s="28" t="s">
        <v>125</v>
      </c>
      <c r="H248" s="34" t="s">
        <v>14</v>
      </c>
      <c r="I248" s="35">
        <v>3930000</v>
      </c>
    </row>
    <row r="249" spans="1:9" ht="18" customHeight="1">
      <c r="A249" s="29"/>
      <c r="B249" s="31"/>
      <c r="C249" s="32"/>
      <c r="D249" s="33"/>
      <c r="E249" s="33"/>
      <c r="F249" s="33"/>
      <c r="G249" s="28" t="s">
        <v>124</v>
      </c>
      <c r="H249" s="34" t="s">
        <v>14</v>
      </c>
      <c r="I249" s="35">
        <v>28600</v>
      </c>
    </row>
    <row r="250" spans="1:9" ht="18" customHeight="1">
      <c r="A250" s="29"/>
      <c r="B250" s="31"/>
      <c r="C250" s="32"/>
      <c r="D250" s="33"/>
      <c r="E250" s="33"/>
      <c r="F250" s="33"/>
      <c r="G250" s="28" t="s">
        <v>123</v>
      </c>
      <c r="H250" s="34" t="s">
        <v>14</v>
      </c>
      <c r="I250" s="35">
        <v>219710</v>
      </c>
    </row>
    <row r="251" spans="1:9" ht="18" customHeight="1">
      <c r="A251" s="28"/>
      <c r="B251" s="23" t="s">
        <v>122</v>
      </c>
      <c r="C251" s="25"/>
      <c r="D251" s="26">
        <v>42001000</v>
      </c>
      <c r="E251" s="26">
        <v>42001000</v>
      </c>
      <c r="F251" s="26">
        <v>42000000</v>
      </c>
      <c r="G251" s="23"/>
      <c r="H251" s="24"/>
      <c r="I251" s="27"/>
    </row>
    <row r="252" spans="1:9" ht="18" customHeight="1">
      <c r="A252" s="29"/>
      <c r="B252" s="28"/>
      <c r="C252" s="30" t="s">
        <v>121</v>
      </c>
      <c r="D252" s="26">
        <v>42001000</v>
      </c>
      <c r="E252" s="26">
        <v>42001000</v>
      </c>
      <c r="F252" s="26">
        <v>42000000</v>
      </c>
      <c r="G252" s="23"/>
      <c r="H252" s="24"/>
      <c r="I252" s="27"/>
    </row>
    <row r="253" spans="1:9" ht="18" customHeight="1">
      <c r="A253" s="29"/>
      <c r="B253" s="31"/>
      <c r="C253" s="32"/>
      <c r="D253" s="33"/>
      <c r="E253" s="33"/>
      <c r="F253" s="33"/>
      <c r="G253" s="57" t="s">
        <v>463</v>
      </c>
      <c r="H253" s="34" t="s">
        <v>14</v>
      </c>
      <c r="I253" s="35">
        <v>26000000</v>
      </c>
    </row>
    <row r="254" spans="1:9" ht="18" customHeight="1">
      <c r="A254" s="29"/>
      <c r="B254" s="31"/>
      <c r="C254" s="32"/>
      <c r="D254" s="33"/>
      <c r="E254" s="33"/>
      <c r="F254" s="33"/>
      <c r="G254" s="57" t="s">
        <v>464</v>
      </c>
      <c r="H254" s="34" t="s">
        <v>14</v>
      </c>
      <c r="I254" s="35">
        <v>16000000</v>
      </c>
    </row>
    <row r="255" spans="1:9" ht="18" customHeight="1">
      <c r="A255" s="23" t="s">
        <v>120</v>
      </c>
      <c r="B255" s="24"/>
      <c r="C255" s="25"/>
      <c r="D255" s="26">
        <v>261665000</v>
      </c>
      <c r="E255" s="26">
        <v>261665000</v>
      </c>
      <c r="F255" s="26">
        <v>241571480</v>
      </c>
      <c r="G255" s="23"/>
      <c r="H255" s="24"/>
      <c r="I255" s="27"/>
    </row>
    <row r="256" spans="1:9" ht="18" customHeight="1">
      <c r="A256" s="28"/>
      <c r="B256" s="23" t="s">
        <v>119</v>
      </c>
      <c r="C256" s="25"/>
      <c r="D256" s="26">
        <v>41068000</v>
      </c>
      <c r="E256" s="26">
        <v>41068000</v>
      </c>
      <c r="F256" s="26">
        <v>38742310</v>
      </c>
      <c r="G256" s="23"/>
      <c r="H256" s="24"/>
      <c r="I256" s="27"/>
    </row>
    <row r="257" spans="1:9" ht="18" customHeight="1">
      <c r="A257" s="29"/>
      <c r="B257" s="28"/>
      <c r="C257" s="30" t="s">
        <v>118</v>
      </c>
      <c r="D257" s="26">
        <v>11572000</v>
      </c>
      <c r="E257" s="26">
        <v>11572000</v>
      </c>
      <c r="F257" s="26">
        <v>11160320</v>
      </c>
      <c r="G257" s="23"/>
      <c r="H257" s="24"/>
      <c r="I257" s="27"/>
    </row>
    <row r="258" spans="1:9" ht="18" customHeight="1">
      <c r="A258" s="29"/>
      <c r="B258" s="31"/>
      <c r="C258" s="32"/>
      <c r="D258" s="33"/>
      <c r="E258" s="33"/>
      <c r="F258" s="33"/>
      <c r="G258" s="28" t="s">
        <v>117</v>
      </c>
      <c r="H258" s="34" t="s">
        <v>14</v>
      </c>
      <c r="I258" s="35">
        <v>6120400</v>
      </c>
    </row>
    <row r="259" spans="1:9" ht="18" customHeight="1">
      <c r="A259" s="29"/>
      <c r="B259" s="31"/>
      <c r="C259" s="32"/>
      <c r="D259" s="33"/>
      <c r="E259" s="33"/>
      <c r="F259" s="33"/>
      <c r="G259" s="38" t="s">
        <v>428</v>
      </c>
      <c r="H259" s="34"/>
      <c r="I259" s="35">
        <v>1584400</v>
      </c>
    </row>
    <row r="260" spans="1:9" ht="18" customHeight="1">
      <c r="A260" s="29"/>
      <c r="B260" s="31"/>
      <c r="C260" s="32"/>
      <c r="D260" s="33"/>
      <c r="E260" s="33"/>
      <c r="F260" s="33"/>
      <c r="G260" s="38" t="s">
        <v>429</v>
      </c>
      <c r="H260" s="34"/>
      <c r="I260" s="35">
        <v>384000</v>
      </c>
    </row>
    <row r="261" spans="1:9" ht="18" customHeight="1">
      <c r="A261" s="29"/>
      <c r="B261" s="31"/>
      <c r="C261" s="32"/>
      <c r="D261" s="33"/>
      <c r="E261" s="33"/>
      <c r="F261" s="33"/>
      <c r="G261" s="38" t="s">
        <v>430</v>
      </c>
      <c r="H261" s="34"/>
      <c r="I261" s="35">
        <v>4152000</v>
      </c>
    </row>
    <row r="262" spans="1:9" ht="18" customHeight="1">
      <c r="A262" s="29"/>
      <c r="B262" s="31"/>
      <c r="C262" s="32"/>
      <c r="D262" s="33"/>
      <c r="E262" s="33"/>
      <c r="F262" s="33"/>
      <c r="G262" s="28" t="s">
        <v>116</v>
      </c>
      <c r="H262" s="34" t="s">
        <v>14</v>
      </c>
      <c r="I262" s="35">
        <v>5039920</v>
      </c>
    </row>
    <row r="263" spans="1:9" ht="18" customHeight="1">
      <c r="A263" s="29"/>
      <c r="B263" s="31"/>
      <c r="C263" s="32"/>
      <c r="D263" s="33"/>
      <c r="E263" s="33"/>
      <c r="F263" s="33"/>
      <c r="G263" s="38" t="s">
        <v>431</v>
      </c>
      <c r="H263" s="34"/>
      <c r="I263" s="35">
        <v>2795320</v>
      </c>
    </row>
    <row r="264" spans="1:9" ht="18" customHeight="1">
      <c r="A264" s="29"/>
      <c r="B264" s="53"/>
      <c r="C264" s="55"/>
      <c r="D264" s="33"/>
      <c r="E264" s="33"/>
      <c r="F264" s="33"/>
      <c r="G264" s="38" t="s">
        <v>432</v>
      </c>
      <c r="H264" s="34"/>
      <c r="I264" s="35">
        <f>1940600+54000</f>
        <v>1994600</v>
      </c>
    </row>
    <row r="265" spans="1:9" ht="18" customHeight="1">
      <c r="A265" s="29"/>
      <c r="B265" s="53"/>
      <c r="C265" s="55"/>
      <c r="D265" s="33"/>
      <c r="E265" s="33"/>
      <c r="F265" s="33"/>
      <c r="G265" s="38" t="s">
        <v>433</v>
      </c>
      <c r="H265" s="34"/>
      <c r="I265" s="35">
        <v>250000</v>
      </c>
    </row>
    <row r="266" spans="1:9" ht="18" customHeight="1">
      <c r="A266" s="29"/>
      <c r="B266" s="28"/>
      <c r="C266" s="30" t="s">
        <v>115</v>
      </c>
      <c r="D266" s="26">
        <v>19511000</v>
      </c>
      <c r="E266" s="26">
        <v>19511000</v>
      </c>
      <c r="F266" s="26">
        <v>18916680</v>
      </c>
      <c r="G266" s="23"/>
      <c r="H266" s="24"/>
      <c r="I266" s="27"/>
    </row>
    <row r="267" spans="1:9" ht="18" customHeight="1">
      <c r="A267" s="29"/>
      <c r="B267" s="31"/>
      <c r="C267" s="32"/>
      <c r="D267" s="33"/>
      <c r="E267" s="33"/>
      <c r="F267" s="33"/>
      <c r="G267" s="28" t="s">
        <v>114</v>
      </c>
      <c r="H267" s="34" t="s">
        <v>14</v>
      </c>
      <c r="I267" s="35">
        <v>18916680</v>
      </c>
    </row>
    <row r="268" spans="1:9" ht="18" customHeight="1">
      <c r="A268" s="29"/>
      <c r="B268" s="31"/>
      <c r="C268" s="32"/>
      <c r="D268" s="33"/>
      <c r="E268" s="33"/>
      <c r="F268" s="33"/>
      <c r="G268" s="38" t="s">
        <v>434</v>
      </c>
      <c r="H268" s="34" t="s">
        <v>14</v>
      </c>
      <c r="I268" s="35">
        <v>14348780</v>
      </c>
    </row>
    <row r="269" spans="1:9" ht="18" customHeight="1">
      <c r="A269" s="29"/>
      <c r="B269" s="31"/>
      <c r="C269" s="32"/>
      <c r="D269" s="33"/>
      <c r="E269" s="33"/>
      <c r="F269" s="33"/>
      <c r="G269" s="38" t="s">
        <v>435</v>
      </c>
      <c r="H269" s="34" t="s">
        <v>14</v>
      </c>
      <c r="I269" s="35">
        <f>860000+2995480</f>
        <v>3855480</v>
      </c>
    </row>
    <row r="270" spans="1:9" ht="18" customHeight="1">
      <c r="A270" s="29"/>
      <c r="B270" s="31"/>
      <c r="C270" s="32"/>
      <c r="D270" s="33"/>
      <c r="E270" s="33"/>
      <c r="F270" s="33"/>
      <c r="G270" s="38" t="s">
        <v>436</v>
      </c>
      <c r="H270" s="34"/>
      <c r="I270" s="35">
        <f>I267-I268-I269</f>
        <v>712420</v>
      </c>
    </row>
    <row r="271" spans="1:9" ht="18" customHeight="1">
      <c r="A271" s="29"/>
      <c r="B271" s="28"/>
      <c r="C271" s="30" t="s">
        <v>113</v>
      </c>
      <c r="D271" s="26">
        <v>8535000</v>
      </c>
      <c r="E271" s="26">
        <v>8535000</v>
      </c>
      <c r="F271" s="26">
        <v>7328880</v>
      </c>
      <c r="G271" s="23"/>
      <c r="H271" s="24"/>
      <c r="I271" s="27"/>
    </row>
    <row r="272" spans="1:9" ht="18" customHeight="1">
      <c r="A272" s="29"/>
      <c r="B272" s="31"/>
      <c r="C272" s="32"/>
      <c r="D272" s="33"/>
      <c r="E272" s="33"/>
      <c r="F272" s="33"/>
      <c r="G272" s="28" t="s">
        <v>112</v>
      </c>
      <c r="H272" s="34" t="s">
        <v>14</v>
      </c>
      <c r="I272" s="35">
        <v>7328880</v>
      </c>
    </row>
    <row r="273" spans="1:9" ht="18" customHeight="1">
      <c r="A273" s="29"/>
      <c r="B273" s="31"/>
      <c r="C273" s="32"/>
      <c r="D273" s="33"/>
      <c r="E273" s="33"/>
      <c r="F273" s="33"/>
      <c r="G273" s="38" t="s">
        <v>437</v>
      </c>
      <c r="H273" s="34"/>
      <c r="I273" s="35">
        <f>I272-I274-I275</f>
        <v>1388820</v>
      </c>
    </row>
    <row r="274" spans="1:9" ht="18" customHeight="1">
      <c r="A274" s="29"/>
      <c r="B274" s="31"/>
      <c r="C274" s="32"/>
      <c r="D274" s="33"/>
      <c r="E274" s="33"/>
      <c r="F274" s="33"/>
      <c r="G274" s="38" t="s">
        <v>438</v>
      </c>
      <c r="H274" s="34"/>
      <c r="I274" s="35">
        <f>59500+945800+130000+55000+493840+25920+19400+39000+431800+50400+88000+194000+19500+254000</f>
        <v>2806160</v>
      </c>
    </row>
    <row r="275" spans="1:9" ht="18" customHeight="1">
      <c r="A275" s="29"/>
      <c r="B275" s="31"/>
      <c r="C275" s="32"/>
      <c r="D275" s="33"/>
      <c r="E275" s="33"/>
      <c r="F275" s="33"/>
      <c r="G275" s="38" t="s">
        <v>434</v>
      </c>
      <c r="H275" s="34"/>
      <c r="I275" s="35">
        <v>3133900</v>
      </c>
    </row>
    <row r="276" spans="1:9" ht="18" customHeight="1">
      <c r="A276" s="29"/>
      <c r="B276" s="28"/>
      <c r="C276" s="30" t="s">
        <v>111</v>
      </c>
      <c r="D276" s="26">
        <v>1450000</v>
      </c>
      <c r="E276" s="26">
        <v>1450000</v>
      </c>
      <c r="F276" s="26">
        <v>1336430</v>
      </c>
      <c r="G276" s="23"/>
      <c r="H276" s="24"/>
      <c r="I276" s="27"/>
    </row>
    <row r="277" spans="1:9" ht="18" customHeight="1">
      <c r="A277" s="29"/>
      <c r="B277" s="31"/>
      <c r="C277" s="32"/>
      <c r="D277" s="33"/>
      <c r="E277" s="33"/>
      <c r="F277" s="33"/>
      <c r="G277" s="38" t="s">
        <v>462</v>
      </c>
      <c r="H277" s="34" t="s">
        <v>14</v>
      </c>
      <c r="I277" s="35">
        <v>1336430</v>
      </c>
    </row>
    <row r="278" spans="1:9" ht="18" customHeight="1">
      <c r="A278" s="28"/>
      <c r="B278" s="23" t="s">
        <v>110</v>
      </c>
      <c r="C278" s="25"/>
      <c r="D278" s="26">
        <v>173191000</v>
      </c>
      <c r="E278" s="26">
        <v>173191000</v>
      </c>
      <c r="F278" s="26">
        <v>159937970</v>
      </c>
      <c r="G278" s="23"/>
      <c r="H278" s="24"/>
      <c r="I278" s="27"/>
    </row>
    <row r="279" spans="1:9" ht="18" customHeight="1">
      <c r="A279" s="29"/>
      <c r="B279" s="28"/>
      <c r="C279" s="30" t="s">
        <v>109</v>
      </c>
      <c r="D279" s="26">
        <v>37187000</v>
      </c>
      <c r="E279" s="26">
        <v>37187000</v>
      </c>
      <c r="F279" s="26">
        <v>35778060</v>
      </c>
      <c r="G279" s="23"/>
      <c r="H279" s="24"/>
      <c r="I279" s="27"/>
    </row>
    <row r="280" spans="1:9" ht="18" customHeight="1">
      <c r="A280" s="29"/>
      <c r="B280" s="31"/>
      <c r="C280" s="32"/>
      <c r="D280" s="33"/>
      <c r="E280" s="33"/>
      <c r="F280" s="33"/>
      <c r="G280" s="38" t="s">
        <v>461</v>
      </c>
      <c r="H280" s="34" t="s">
        <v>14</v>
      </c>
      <c r="I280" s="35">
        <v>2244000</v>
      </c>
    </row>
    <row r="281" spans="1:9" ht="18" customHeight="1">
      <c r="A281" s="29"/>
      <c r="B281" s="31"/>
      <c r="C281" s="32"/>
      <c r="D281" s="33"/>
      <c r="E281" s="33"/>
      <c r="F281" s="33"/>
      <c r="G281" s="28" t="s">
        <v>108</v>
      </c>
      <c r="H281" s="34" t="s">
        <v>14</v>
      </c>
      <c r="I281" s="35">
        <v>33534060</v>
      </c>
    </row>
    <row r="282" spans="1:9" ht="18" customHeight="1">
      <c r="A282" s="29"/>
      <c r="B282" s="28"/>
      <c r="C282" s="30" t="s">
        <v>107</v>
      </c>
      <c r="D282" s="26">
        <v>13200000</v>
      </c>
      <c r="E282" s="26">
        <v>13200000</v>
      </c>
      <c r="F282" s="26">
        <v>10828720</v>
      </c>
      <c r="G282" s="23"/>
      <c r="H282" s="24"/>
      <c r="I282" s="27"/>
    </row>
    <row r="283" spans="1:9" ht="18" customHeight="1">
      <c r="A283" s="29"/>
      <c r="B283" s="31"/>
      <c r="C283" s="32"/>
      <c r="D283" s="33"/>
      <c r="E283" s="33"/>
      <c r="F283" s="33"/>
      <c r="G283" s="28" t="s">
        <v>106</v>
      </c>
      <c r="H283" s="34" t="s">
        <v>14</v>
      </c>
      <c r="I283" s="35">
        <v>10828720</v>
      </c>
    </row>
    <row r="284" spans="1:9" ht="18" customHeight="1">
      <c r="A284" s="29"/>
      <c r="B284" s="28"/>
      <c r="C284" s="30" t="s">
        <v>105</v>
      </c>
      <c r="D284" s="26">
        <v>17880000</v>
      </c>
      <c r="E284" s="26">
        <v>17880000</v>
      </c>
      <c r="F284" s="26">
        <v>16227250</v>
      </c>
      <c r="G284" s="23"/>
      <c r="H284" s="24"/>
      <c r="I284" s="27"/>
    </row>
    <row r="285" spans="1:9" ht="18" customHeight="1">
      <c r="A285" s="29"/>
      <c r="B285" s="31"/>
      <c r="C285" s="32"/>
      <c r="D285" s="33"/>
      <c r="E285" s="33"/>
      <c r="F285" s="33"/>
      <c r="G285" s="28" t="s">
        <v>104</v>
      </c>
      <c r="H285" s="34" t="s">
        <v>14</v>
      </c>
      <c r="I285" s="35">
        <v>16227250</v>
      </c>
    </row>
    <row r="286" spans="1:9" ht="18" customHeight="1">
      <c r="A286" s="29"/>
      <c r="B286" s="28"/>
      <c r="C286" s="30" t="s">
        <v>103</v>
      </c>
      <c r="D286" s="26">
        <v>270000</v>
      </c>
      <c r="E286" s="26">
        <v>270000</v>
      </c>
      <c r="F286" s="26">
        <v>229840</v>
      </c>
      <c r="G286" s="23"/>
      <c r="H286" s="24"/>
      <c r="I286" s="27"/>
    </row>
    <row r="287" spans="1:9" ht="18" customHeight="1">
      <c r="A287" s="29"/>
      <c r="B287" s="31"/>
      <c r="C287" s="32"/>
      <c r="D287" s="33"/>
      <c r="E287" s="33"/>
      <c r="F287" s="33"/>
      <c r="G287" s="28" t="s">
        <v>102</v>
      </c>
      <c r="H287" s="34" t="s">
        <v>14</v>
      </c>
      <c r="I287" s="35">
        <v>229840</v>
      </c>
    </row>
    <row r="288" spans="1:9" ht="18" customHeight="1">
      <c r="A288" s="29"/>
      <c r="B288" s="28"/>
      <c r="C288" s="30" t="s">
        <v>101</v>
      </c>
      <c r="D288" s="26">
        <v>22620000</v>
      </c>
      <c r="E288" s="26">
        <v>22620000</v>
      </c>
      <c r="F288" s="26">
        <v>20373000</v>
      </c>
      <c r="G288" s="23"/>
      <c r="H288" s="24"/>
      <c r="I288" s="27"/>
    </row>
    <row r="289" spans="1:9" ht="18" customHeight="1">
      <c r="A289" s="29"/>
      <c r="B289" s="31"/>
      <c r="C289" s="32"/>
      <c r="D289" s="33"/>
      <c r="E289" s="33"/>
      <c r="F289" s="33"/>
      <c r="G289" s="28" t="s">
        <v>100</v>
      </c>
      <c r="H289" s="34" t="s">
        <v>14</v>
      </c>
      <c r="I289" s="35">
        <v>20269500</v>
      </c>
    </row>
    <row r="290" spans="1:9" ht="18" customHeight="1">
      <c r="A290" s="29"/>
      <c r="B290" s="31"/>
      <c r="C290" s="32"/>
      <c r="D290" s="33"/>
      <c r="E290" s="33"/>
      <c r="F290" s="33"/>
      <c r="G290" s="28" t="s">
        <v>99</v>
      </c>
      <c r="H290" s="34" t="s">
        <v>14</v>
      </c>
      <c r="I290" s="35">
        <v>103500</v>
      </c>
    </row>
    <row r="291" spans="1:9" ht="18" customHeight="1">
      <c r="A291" s="29"/>
      <c r="B291" s="28"/>
      <c r="C291" s="30" t="s">
        <v>98</v>
      </c>
      <c r="D291" s="26">
        <v>16470000</v>
      </c>
      <c r="E291" s="26">
        <v>16470000</v>
      </c>
      <c r="F291" s="26">
        <v>14987300</v>
      </c>
      <c r="G291" s="23"/>
      <c r="H291" s="24"/>
      <c r="I291" s="27"/>
    </row>
    <row r="292" spans="1:9" ht="18" customHeight="1">
      <c r="A292" s="29"/>
      <c r="B292" s="31"/>
      <c r="C292" s="32"/>
      <c r="D292" s="33"/>
      <c r="E292" s="33"/>
      <c r="F292" s="33"/>
      <c r="G292" s="28" t="s">
        <v>97</v>
      </c>
      <c r="H292" s="34" t="s">
        <v>14</v>
      </c>
      <c r="I292" s="35">
        <v>2761000</v>
      </c>
    </row>
    <row r="293" spans="1:9" ht="18" customHeight="1">
      <c r="A293" s="29"/>
      <c r="B293" s="31"/>
      <c r="C293" s="32"/>
      <c r="D293" s="33"/>
      <c r="E293" s="33"/>
      <c r="F293" s="33"/>
      <c r="G293" s="28" t="s">
        <v>96</v>
      </c>
      <c r="H293" s="34" t="s">
        <v>14</v>
      </c>
      <c r="I293" s="35">
        <v>4903490</v>
      </c>
    </row>
    <row r="294" spans="1:9" ht="18" customHeight="1">
      <c r="A294" s="29"/>
      <c r="B294" s="31"/>
      <c r="C294" s="32"/>
      <c r="D294" s="33"/>
      <c r="E294" s="33"/>
      <c r="F294" s="33"/>
      <c r="G294" s="28" t="s">
        <v>95</v>
      </c>
      <c r="H294" s="34" t="s">
        <v>14</v>
      </c>
      <c r="I294" s="35">
        <v>7322810</v>
      </c>
    </row>
    <row r="295" spans="1:9" ht="18" customHeight="1">
      <c r="A295" s="29"/>
      <c r="B295" s="28"/>
      <c r="C295" s="30" t="s">
        <v>94</v>
      </c>
      <c r="D295" s="26">
        <v>1370000</v>
      </c>
      <c r="E295" s="26">
        <v>1370000</v>
      </c>
      <c r="F295" s="26">
        <v>1313850</v>
      </c>
      <c r="G295" s="23"/>
      <c r="H295" s="24"/>
      <c r="I295" s="27"/>
    </row>
    <row r="296" spans="1:9" ht="18" customHeight="1">
      <c r="A296" s="29"/>
      <c r="B296" s="31"/>
      <c r="C296" s="32"/>
      <c r="D296" s="33"/>
      <c r="E296" s="33"/>
      <c r="F296" s="33"/>
      <c r="G296" s="28" t="s">
        <v>93</v>
      </c>
      <c r="H296" s="34" t="s">
        <v>14</v>
      </c>
      <c r="I296" s="35">
        <v>1313850</v>
      </c>
    </row>
    <row r="297" spans="1:9" ht="18" customHeight="1">
      <c r="A297" s="29"/>
      <c r="B297" s="28"/>
      <c r="C297" s="30" t="s">
        <v>92</v>
      </c>
      <c r="D297" s="26">
        <v>3169000</v>
      </c>
      <c r="E297" s="26">
        <v>3169000</v>
      </c>
      <c r="F297" s="26">
        <v>2638000</v>
      </c>
      <c r="G297" s="23"/>
      <c r="H297" s="24"/>
      <c r="I297" s="27"/>
    </row>
    <row r="298" spans="1:9" ht="18" customHeight="1">
      <c r="A298" s="29"/>
      <c r="B298" s="31"/>
      <c r="C298" s="32"/>
      <c r="D298" s="33"/>
      <c r="E298" s="33"/>
      <c r="F298" s="33"/>
      <c r="G298" s="28" t="s">
        <v>91</v>
      </c>
      <c r="H298" s="34" t="s">
        <v>14</v>
      </c>
      <c r="I298" s="35">
        <v>2638000</v>
      </c>
    </row>
    <row r="299" spans="1:9" ht="18" customHeight="1">
      <c r="A299" s="29"/>
      <c r="B299" s="28"/>
      <c r="C299" s="30" t="s">
        <v>90</v>
      </c>
      <c r="D299" s="26">
        <v>4000000</v>
      </c>
      <c r="E299" s="26">
        <v>4000000</v>
      </c>
      <c r="F299" s="26">
        <v>2500000</v>
      </c>
      <c r="G299" s="23"/>
      <c r="H299" s="24"/>
      <c r="I299" s="27"/>
    </row>
    <row r="300" spans="1:9" ht="18" customHeight="1">
      <c r="A300" s="29"/>
      <c r="B300" s="31"/>
      <c r="C300" s="32"/>
      <c r="D300" s="33"/>
      <c r="E300" s="33"/>
      <c r="F300" s="33"/>
      <c r="G300" s="28" t="s">
        <v>89</v>
      </c>
      <c r="H300" s="34" t="s">
        <v>14</v>
      </c>
      <c r="I300" s="35">
        <v>2500000</v>
      </c>
    </row>
    <row r="301" spans="1:9" ht="18" customHeight="1">
      <c r="A301" s="29"/>
      <c r="B301" s="28"/>
      <c r="C301" s="30" t="s">
        <v>88</v>
      </c>
      <c r="D301" s="26">
        <v>14180000</v>
      </c>
      <c r="E301" s="26">
        <v>14180000</v>
      </c>
      <c r="F301" s="26">
        <v>12729250</v>
      </c>
      <c r="G301" s="23"/>
      <c r="H301" s="24"/>
      <c r="I301" s="27"/>
    </row>
    <row r="302" spans="1:9" ht="18" customHeight="1">
      <c r="A302" s="29"/>
      <c r="B302" s="31"/>
      <c r="C302" s="32"/>
      <c r="D302" s="33"/>
      <c r="E302" s="33"/>
      <c r="F302" s="33"/>
      <c r="G302" s="28" t="s">
        <v>87</v>
      </c>
      <c r="H302" s="34" t="s">
        <v>14</v>
      </c>
      <c r="I302" s="35">
        <v>11320000</v>
      </c>
    </row>
    <row r="303" spans="1:9" ht="18" customHeight="1">
      <c r="A303" s="29"/>
      <c r="B303" s="31"/>
      <c r="C303" s="32"/>
      <c r="D303" s="33"/>
      <c r="E303" s="33"/>
      <c r="F303" s="33"/>
      <c r="G303" s="38" t="s">
        <v>439</v>
      </c>
      <c r="H303" s="34" t="s">
        <v>14</v>
      </c>
      <c r="I303" s="35">
        <v>1409250</v>
      </c>
    </row>
    <row r="304" spans="1:9" ht="18" customHeight="1">
      <c r="A304" s="29"/>
      <c r="B304" s="28"/>
      <c r="C304" s="30" t="s">
        <v>86</v>
      </c>
      <c r="D304" s="26">
        <v>42845000</v>
      </c>
      <c r="E304" s="26">
        <v>42845000</v>
      </c>
      <c r="F304" s="26">
        <v>42332700</v>
      </c>
      <c r="G304" s="23"/>
      <c r="H304" s="24"/>
      <c r="I304" s="27"/>
    </row>
    <row r="305" spans="1:9" ht="18" customHeight="1">
      <c r="A305" s="29"/>
      <c r="B305" s="31"/>
      <c r="C305" s="32"/>
      <c r="D305" s="33"/>
      <c r="E305" s="33"/>
      <c r="F305" s="33"/>
      <c r="G305" s="28" t="s">
        <v>85</v>
      </c>
      <c r="H305" s="34" t="s">
        <v>14</v>
      </c>
      <c r="I305" s="35">
        <v>39681860</v>
      </c>
    </row>
    <row r="306" spans="1:9" ht="18" customHeight="1">
      <c r="A306" s="29"/>
      <c r="B306" s="31"/>
      <c r="C306" s="32"/>
      <c r="D306" s="33"/>
      <c r="E306" s="33"/>
      <c r="F306" s="33"/>
      <c r="G306" s="38" t="s">
        <v>440</v>
      </c>
      <c r="H306" s="34" t="s">
        <v>14</v>
      </c>
      <c r="I306" s="35">
        <v>2293400</v>
      </c>
    </row>
    <row r="307" spans="1:9" ht="18" customHeight="1">
      <c r="A307" s="29"/>
      <c r="B307" s="31"/>
      <c r="C307" s="32"/>
      <c r="D307" s="33"/>
      <c r="E307" s="33"/>
      <c r="F307" s="33"/>
      <c r="G307" s="38" t="s">
        <v>441</v>
      </c>
      <c r="H307" s="34"/>
      <c r="I307" s="35">
        <v>17000000</v>
      </c>
    </row>
    <row r="308" spans="1:9" ht="18" customHeight="1">
      <c r="A308" s="29"/>
      <c r="B308" s="31"/>
      <c r="C308" s="32"/>
      <c r="D308" s="33"/>
      <c r="E308" s="33"/>
      <c r="F308" s="33"/>
      <c r="G308" s="38" t="s">
        <v>442</v>
      </c>
      <c r="H308" s="34"/>
      <c r="I308" s="35">
        <v>880000</v>
      </c>
    </row>
    <row r="309" spans="1:9" ht="18" customHeight="1">
      <c r="A309" s="29"/>
      <c r="B309" s="31"/>
      <c r="C309" s="32"/>
      <c r="D309" s="33"/>
      <c r="E309" s="33"/>
      <c r="F309" s="33"/>
      <c r="G309" s="38" t="s">
        <v>443</v>
      </c>
      <c r="H309" s="34"/>
      <c r="I309" s="35">
        <v>990000</v>
      </c>
    </row>
    <row r="310" spans="1:9" ht="18" customHeight="1">
      <c r="A310" s="29"/>
      <c r="B310" s="31"/>
      <c r="C310" s="32"/>
      <c r="D310" s="33"/>
      <c r="E310" s="33"/>
      <c r="F310" s="33"/>
      <c r="G310" s="38" t="s">
        <v>444</v>
      </c>
      <c r="H310" s="34"/>
      <c r="I310" s="35">
        <v>1417000</v>
      </c>
    </row>
    <row r="311" spans="1:9" ht="18" customHeight="1">
      <c r="A311" s="29"/>
      <c r="B311" s="31"/>
      <c r="C311" s="32"/>
      <c r="D311" s="33"/>
      <c r="E311" s="33"/>
      <c r="F311" s="33"/>
      <c r="G311" s="38" t="s">
        <v>445</v>
      </c>
      <c r="H311" s="34"/>
      <c r="I311" s="35">
        <v>1600000</v>
      </c>
    </row>
    <row r="312" spans="1:9" ht="18" customHeight="1">
      <c r="A312" s="29"/>
      <c r="B312" s="31"/>
      <c r="C312" s="32"/>
      <c r="D312" s="33"/>
      <c r="E312" s="33"/>
      <c r="F312" s="33"/>
      <c r="G312" s="38" t="s">
        <v>446</v>
      </c>
      <c r="H312" s="34"/>
      <c r="I312" s="35">
        <v>10701460</v>
      </c>
    </row>
    <row r="313" spans="1:9" ht="18" customHeight="1">
      <c r="A313" s="29"/>
      <c r="B313" s="31"/>
      <c r="C313" s="32"/>
      <c r="D313" s="33"/>
      <c r="E313" s="33"/>
      <c r="F313" s="33"/>
      <c r="G313" s="38" t="s">
        <v>447</v>
      </c>
      <c r="H313" s="34"/>
      <c r="I313" s="35">
        <v>3200000</v>
      </c>
    </row>
    <row r="314" spans="1:9" ht="18" customHeight="1">
      <c r="A314" s="29"/>
      <c r="B314" s="31"/>
      <c r="C314" s="32"/>
      <c r="D314" s="33"/>
      <c r="E314" s="33"/>
      <c r="F314" s="33"/>
      <c r="G314" s="38" t="s">
        <v>448</v>
      </c>
      <c r="H314" s="34"/>
      <c r="I314" s="35">
        <v>1600000</v>
      </c>
    </row>
    <row r="315" spans="1:9" ht="18" customHeight="1">
      <c r="A315" s="29"/>
      <c r="B315" s="31"/>
      <c r="C315" s="32"/>
      <c r="D315" s="33"/>
      <c r="E315" s="33"/>
      <c r="F315" s="33"/>
      <c r="G315" s="28" t="s">
        <v>84</v>
      </c>
      <c r="H315" s="34" t="s">
        <v>14</v>
      </c>
      <c r="I315" s="35">
        <v>1000840</v>
      </c>
    </row>
    <row r="316" spans="1:9" ht="18" customHeight="1">
      <c r="A316" s="29"/>
      <c r="B316" s="31"/>
      <c r="C316" s="32"/>
      <c r="D316" s="33"/>
      <c r="E316" s="33"/>
      <c r="F316" s="33"/>
      <c r="G316" s="28" t="s">
        <v>83</v>
      </c>
      <c r="H316" s="34" t="s">
        <v>14</v>
      </c>
      <c r="I316" s="35">
        <v>1650000</v>
      </c>
    </row>
    <row r="317" spans="1:9" ht="18" customHeight="1">
      <c r="A317" s="28"/>
      <c r="B317" s="23" t="s">
        <v>82</v>
      </c>
      <c r="C317" s="25"/>
      <c r="D317" s="26">
        <v>44806000</v>
      </c>
      <c r="E317" s="26">
        <v>44806000</v>
      </c>
      <c r="F317" s="26">
        <v>41233600</v>
      </c>
      <c r="G317" s="23"/>
      <c r="H317" s="24"/>
      <c r="I317" s="27"/>
    </row>
    <row r="318" spans="1:9" ht="18" customHeight="1">
      <c r="A318" s="29"/>
      <c r="B318" s="28"/>
      <c r="C318" s="30" t="s">
        <v>81</v>
      </c>
      <c r="D318" s="26">
        <v>19238000</v>
      </c>
      <c r="E318" s="26">
        <v>19238000</v>
      </c>
      <c r="F318" s="26">
        <v>19026010</v>
      </c>
      <c r="G318" s="23"/>
      <c r="H318" s="24"/>
      <c r="I318" s="27"/>
    </row>
    <row r="319" spans="1:9" ht="18" customHeight="1">
      <c r="A319" s="29"/>
      <c r="B319" s="31"/>
      <c r="C319" s="32"/>
      <c r="D319" s="33"/>
      <c r="E319" s="33"/>
      <c r="F319" s="33"/>
      <c r="G319" s="28" t="s">
        <v>80</v>
      </c>
      <c r="H319" s="34" t="s">
        <v>14</v>
      </c>
      <c r="I319" s="35">
        <v>19026010</v>
      </c>
    </row>
    <row r="320" spans="1:9" ht="18" customHeight="1">
      <c r="A320" s="29"/>
      <c r="B320" s="28"/>
      <c r="C320" s="30" t="s">
        <v>79</v>
      </c>
      <c r="D320" s="26">
        <v>25568000</v>
      </c>
      <c r="E320" s="26">
        <v>25568000</v>
      </c>
      <c r="F320" s="26">
        <v>22207590</v>
      </c>
      <c r="G320" s="23"/>
      <c r="H320" s="24"/>
      <c r="I320" s="27"/>
    </row>
    <row r="321" spans="1:9" ht="18" customHeight="1">
      <c r="A321" s="29"/>
      <c r="B321" s="31"/>
      <c r="C321" s="32"/>
      <c r="D321" s="33"/>
      <c r="E321" s="33"/>
      <c r="F321" s="33"/>
      <c r="G321" s="28" t="s">
        <v>78</v>
      </c>
      <c r="H321" s="34" t="s">
        <v>14</v>
      </c>
      <c r="I321" s="35">
        <v>2963980</v>
      </c>
    </row>
    <row r="322" spans="1:9" ht="18" customHeight="1">
      <c r="A322" s="29"/>
      <c r="B322" s="31"/>
      <c r="C322" s="32"/>
      <c r="D322" s="33"/>
      <c r="E322" s="33"/>
      <c r="F322" s="33"/>
      <c r="G322" s="38" t="s">
        <v>449</v>
      </c>
      <c r="H322" s="34" t="s">
        <v>14</v>
      </c>
      <c r="I322" s="35">
        <v>2963980</v>
      </c>
    </row>
    <row r="323" spans="1:9" ht="18" customHeight="1">
      <c r="A323" s="29"/>
      <c r="B323" s="31"/>
      <c r="C323" s="32"/>
      <c r="D323" s="33"/>
      <c r="E323" s="33"/>
      <c r="F323" s="33"/>
      <c r="G323" s="28" t="s">
        <v>77</v>
      </c>
      <c r="H323" s="34" t="s">
        <v>14</v>
      </c>
      <c r="I323" s="35">
        <v>9334580</v>
      </c>
    </row>
    <row r="324" spans="1:9" ht="18" customHeight="1">
      <c r="A324" s="29"/>
      <c r="B324" s="31"/>
      <c r="C324" s="32"/>
      <c r="D324" s="33"/>
      <c r="E324" s="33"/>
      <c r="F324" s="33"/>
      <c r="G324" s="38" t="s">
        <v>450</v>
      </c>
      <c r="H324" s="34"/>
      <c r="I324" s="35">
        <f>1002340+952110+624010+1656000+395910+966670</f>
        <v>5597040</v>
      </c>
    </row>
    <row r="325" spans="1:9" ht="18" customHeight="1">
      <c r="A325" s="29"/>
      <c r="B325" s="31"/>
      <c r="C325" s="32"/>
      <c r="D325" s="33"/>
      <c r="E325" s="33"/>
      <c r="F325" s="33"/>
      <c r="G325" s="38" t="s">
        <v>451</v>
      </c>
      <c r="H325" s="34"/>
      <c r="I325" s="35">
        <f>I323-I324</f>
        <v>3737540</v>
      </c>
    </row>
    <row r="326" spans="1:9" ht="18" customHeight="1">
      <c r="A326" s="29"/>
      <c r="B326" s="31"/>
      <c r="C326" s="32"/>
      <c r="D326" s="33"/>
      <c r="E326" s="33"/>
      <c r="F326" s="33"/>
      <c r="G326" s="28" t="s">
        <v>76</v>
      </c>
      <c r="H326" s="34" t="s">
        <v>14</v>
      </c>
      <c r="I326" s="35">
        <v>6940000</v>
      </c>
    </row>
    <row r="327" spans="1:9" ht="18" customHeight="1">
      <c r="A327" s="29"/>
      <c r="B327" s="31"/>
      <c r="C327" s="32"/>
      <c r="D327" s="33"/>
      <c r="E327" s="33"/>
      <c r="F327" s="33"/>
      <c r="G327" s="38" t="s">
        <v>452</v>
      </c>
      <c r="H327" s="34"/>
      <c r="I327" s="35">
        <f>I326-I328-I329</f>
        <v>3863200</v>
      </c>
    </row>
    <row r="328" spans="1:9" ht="18" customHeight="1">
      <c r="A328" s="29"/>
      <c r="B328" s="31"/>
      <c r="C328" s="32"/>
      <c r="D328" s="33"/>
      <c r="E328" s="33"/>
      <c r="F328" s="33"/>
      <c r="G328" s="38" t="s">
        <v>453</v>
      </c>
      <c r="H328" s="34"/>
      <c r="I328" s="35">
        <f>319000*2</f>
        <v>638000</v>
      </c>
    </row>
    <row r="329" spans="1:9" ht="18" customHeight="1">
      <c r="A329" s="29"/>
      <c r="B329" s="31"/>
      <c r="C329" s="32"/>
      <c r="D329" s="33"/>
      <c r="E329" s="33"/>
      <c r="F329" s="33"/>
      <c r="G329" s="38" t="s">
        <v>454</v>
      </c>
      <c r="H329" s="34"/>
      <c r="I329" s="35">
        <f>102300+598500+594000+209000+792000+143000</f>
        <v>2438800</v>
      </c>
    </row>
    <row r="330" spans="1:9" ht="18" customHeight="1">
      <c r="A330" s="29"/>
      <c r="B330" s="31"/>
      <c r="C330" s="32"/>
      <c r="D330" s="33"/>
      <c r="E330" s="33"/>
      <c r="F330" s="33"/>
      <c r="G330" s="28" t="s">
        <v>75</v>
      </c>
      <c r="H330" s="34" t="s">
        <v>14</v>
      </c>
      <c r="I330" s="35">
        <v>2075500</v>
      </c>
    </row>
    <row r="331" spans="1:9" ht="18" customHeight="1">
      <c r="A331" s="29"/>
      <c r="B331" s="31"/>
      <c r="C331" s="32"/>
      <c r="D331" s="33"/>
      <c r="E331" s="33"/>
      <c r="F331" s="33"/>
      <c r="G331" s="38" t="s">
        <v>455</v>
      </c>
      <c r="H331" s="34"/>
      <c r="I331" s="35">
        <f>55000*12</f>
        <v>660000</v>
      </c>
    </row>
    <row r="332" spans="1:9" ht="18" customHeight="1">
      <c r="A332" s="29"/>
      <c r="B332" s="31"/>
      <c r="C332" s="32"/>
      <c r="D332" s="33"/>
      <c r="E332" s="33"/>
      <c r="F332" s="33"/>
      <c r="G332" s="38" t="s">
        <v>456</v>
      </c>
      <c r="H332" s="34"/>
      <c r="I332" s="35">
        <f>121000*10</f>
        <v>1210000</v>
      </c>
    </row>
    <row r="333" spans="1:9" ht="18" customHeight="1">
      <c r="A333" s="29"/>
      <c r="B333" s="31"/>
      <c r="C333" s="32"/>
      <c r="D333" s="33"/>
      <c r="E333" s="33"/>
      <c r="F333" s="33"/>
      <c r="G333" s="38" t="s">
        <v>457</v>
      </c>
      <c r="H333" s="34"/>
      <c r="I333" s="35">
        <f>I330-I331-I332</f>
        <v>205500</v>
      </c>
    </row>
    <row r="334" spans="1:9" ht="18" customHeight="1">
      <c r="A334" s="29"/>
      <c r="B334" s="31"/>
      <c r="C334" s="32"/>
      <c r="D334" s="33"/>
      <c r="E334" s="33"/>
      <c r="F334" s="33"/>
      <c r="G334" s="28" t="s">
        <v>74</v>
      </c>
      <c r="H334" s="34" t="s">
        <v>14</v>
      </c>
      <c r="I334" s="35">
        <v>209000</v>
      </c>
    </row>
    <row r="335" spans="1:9" ht="18" customHeight="1">
      <c r="A335" s="29"/>
      <c r="B335" s="31"/>
      <c r="C335" s="32"/>
      <c r="D335" s="33"/>
      <c r="E335" s="33"/>
      <c r="F335" s="33"/>
      <c r="G335" s="28" t="s">
        <v>73</v>
      </c>
      <c r="H335" s="34" t="s">
        <v>14</v>
      </c>
      <c r="I335" s="35">
        <v>351530</v>
      </c>
    </row>
    <row r="336" spans="1:9" ht="18" customHeight="1">
      <c r="A336" s="29"/>
      <c r="B336" s="31"/>
      <c r="C336" s="32"/>
      <c r="D336" s="33"/>
      <c r="E336" s="33"/>
      <c r="F336" s="33"/>
      <c r="G336" s="38" t="s">
        <v>458</v>
      </c>
      <c r="H336" s="34"/>
      <c r="I336" s="35"/>
    </row>
    <row r="337" spans="1:9" ht="18" customHeight="1">
      <c r="A337" s="28"/>
      <c r="B337" s="23" t="s">
        <v>72</v>
      </c>
      <c r="C337" s="25"/>
      <c r="D337" s="26">
        <v>2600000</v>
      </c>
      <c r="E337" s="26">
        <v>2600000</v>
      </c>
      <c r="F337" s="26">
        <v>1657600</v>
      </c>
      <c r="G337" s="23"/>
      <c r="H337" s="24"/>
      <c r="I337" s="27"/>
    </row>
    <row r="338" spans="1:9" ht="18" customHeight="1">
      <c r="A338" s="29"/>
      <c r="B338" s="28"/>
      <c r="C338" s="30" t="s">
        <v>71</v>
      </c>
      <c r="D338" s="26">
        <v>500000</v>
      </c>
      <c r="E338" s="26">
        <v>500000</v>
      </c>
      <c r="F338" s="26">
        <v>494480</v>
      </c>
      <c r="G338" s="23"/>
      <c r="H338" s="24"/>
      <c r="I338" s="27"/>
    </row>
    <row r="339" spans="1:9" ht="18" customHeight="1">
      <c r="A339" s="29"/>
      <c r="B339" s="31"/>
      <c r="C339" s="32"/>
      <c r="D339" s="33"/>
      <c r="E339" s="33"/>
      <c r="F339" s="33"/>
      <c r="G339" s="28" t="s">
        <v>70</v>
      </c>
      <c r="H339" s="34" t="s">
        <v>14</v>
      </c>
      <c r="I339" s="35">
        <v>494480</v>
      </c>
    </row>
    <row r="340" spans="1:9" ht="18" customHeight="1">
      <c r="A340" s="29"/>
      <c r="B340" s="28"/>
      <c r="C340" s="30" t="s">
        <v>69</v>
      </c>
      <c r="D340" s="26">
        <v>800000</v>
      </c>
      <c r="E340" s="26">
        <v>800000</v>
      </c>
      <c r="F340" s="26">
        <v>762370</v>
      </c>
      <c r="G340" s="23"/>
      <c r="H340" s="24"/>
      <c r="I340" s="27"/>
    </row>
    <row r="341" spans="1:9" ht="18" customHeight="1">
      <c r="A341" s="29"/>
      <c r="B341" s="31"/>
      <c r="C341" s="32"/>
      <c r="D341" s="33"/>
      <c r="E341" s="33"/>
      <c r="F341" s="33"/>
      <c r="G341" s="38" t="s">
        <v>459</v>
      </c>
      <c r="H341" s="34" t="s">
        <v>14</v>
      </c>
      <c r="I341" s="35">
        <v>762370</v>
      </c>
    </row>
    <row r="342" spans="1:9" ht="18" customHeight="1">
      <c r="A342" s="29"/>
      <c r="B342" s="28"/>
      <c r="C342" s="30" t="s">
        <v>63</v>
      </c>
      <c r="D342" s="26">
        <v>1300000</v>
      </c>
      <c r="E342" s="26">
        <v>1300000</v>
      </c>
      <c r="F342" s="26">
        <v>400750</v>
      </c>
      <c r="G342" s="23"/>
      <c r="H342" s="24"/>
      <c r="I342" s="27"/>
    </row>
    <row r="343" spans="1:9" ht="18" customHeight="1">
      <c r="A343" s="29"/>
      <c r="B343" s="31"/>
      <c r="C343" s="32"/>
      <c r="D343" s="33"/>
      <c r="E343" s="33"/>
      <c r="F343" s="33"/>
      <c r="G343" s="28" t="s">
        <v>62</v>
      </c>
      <c r="H343" s="34" t="s">
        <v>14</v>
      </c>
      <c r="I343" s="35">
        <v>400750</v>
      </c>
    </row>
    <row r="344" spans="1:9" ht="18" customHeight="1">
      <c r="A344" s="29"/>
      <c r="B344" s="31"/>
      <c r="C344" s="32"/>
      <c r="D344" s="33"/>
      <c r="E344" s="33"/>
      <c r="F344" s="33"/>
      <c r="G344" s="38" t="s">
        <v>460</v>
      </c>
      <c r="H344" s="34"/>
      <c r="I344" s="35"/>
    </row>
    <row r="345" spans="1:9" ht="18" customHeight="1">
      <c r="A345" s="23" t="s">
        <v>61</v>
      </c>
      <c r="B345" s="24"/>
      <c r="C345" s="25"/>
      <c r="D345" s="26">
        <v>0</v>
      </c>
      <c r="E345" s="26">
        <v>256421350</v>
      </c>
      <c r="F345" s="26">
        <v>256421350</v>
      </c>
      <c r="G345" s="23"/>
      <c r="H345" s="24"/>
      <c r="I345" s="27"/>
    </row>
    <row r="346" spans="1:9" ht="18" customHeight="1">
      <c r="A346" s="28"/>
      <c r="B346" s="23" t="s">
        <v>60</v>
      </c>
      <c r="C346" s="25"/>
      <c r="D346" s="26">
        <v>0</v>
      </c>
      <c r="E346" s="26">
        <v>256421350</v>
      </c>
      <c r="F346" s="26">
        <v>256421350</v>
      </c>
      <c r="G346" s="23"/>
      <c r="H346" s="24"/>
      <c r="I346" s="27"/>
    </row>
    <row r="347" spans="1:9" ht="18" customHeight="1">
      <c r="A347" s="29"/>
      <c r="B347" s="28"/>
      <c r="C347" s="30" t="s">
        <v>59</v>
      </c>
      <c r="D347" s="26">
        <v>0</v>
      </c>
      <c r="E347" s="26">
        <v>256421350</v>
      </c>
      <c r="F347" s="26">
        <v>256421350</v>
      </c>
      <c r="G347" s="23"/>
      <c r="H347" s="24"/>
      <c r="I347" s="27"/>
    </row>
    <row r="348" spans="1:9" ht="18" customHeight="1">
      <c r="A348" s="29"/>
      <c r="B348" s="31"/>
      <c r="C348" s="32"/>
      <c r="D348" s="33"/>
      <c r="E348" s="33"/>
      <c r="F348" s="33"/>
      <c r="G348" s="28" t="s">
        <v>58</v>
      </c>
      <c r="H348" s="34" t="s">
        <v>14</v>
      </c>
      <c r="I348" s="35">
        <v>2850000</v>
      </c>
    </row>
    <row r="349" spans="1:9" ht="18" customHeight="1">
      <c r="A349" s="29"/>
      <c r="B349" s="31"/>
      <c r="C349" s="32"/>
      <c r="D349" s="33"/>
      <c r="E349" s="33"/>
      <c r="F349" s="33"/>
      <c r="G349" s="38" t="s">
        <v>473</v>
      </c>
      <c r="H349" s="34"/>
      <c r="I349" s="35"/>
    </row>
    <row r="350" spans="1:9" ht="18" customHeight="1">
      <c r="A350" s="29"/>
      <c r="B350" s="31"/>
      <c r="C350" s="32"/>
      <c r="D350" s="33"/>
      <c r="E350" s="33"/>
      <c r="F350" s="33"/>
      <c r="G350" s="28" t="s">
        <v>57</v>
      </c>
      <c r="H350" s="34" t="s">
        <v>14</v>
      </c>
      <c r="I350" s="35">
        <v>253571350</v>
      </c>
    </row>
    <row r="351" spans="1:9" ht="18" customHeight="1">
      <c r="A351" s="29"/>
      <c r="B351" s="31"/>
      <c r="C351" s="32"/>
      <c r="D351" s="33"/>
      <c r="E351" s="33"/>
      <c r="F351" s="33"/>
      <c r="G351" s="38" t="s">
        <v>474</v>
      </c>
      <c r="H351" s="34"/>
      <c r="I351" s="35"/>
    </row>
    <row r="352" spans="1:9" ht="18" customHeight="1">
      <c r="A352" s="104" t="s">
        <v>56</v>
      </c>
      <c r="B352" s="104"/>
      <c r="C352" s="104"/>
      <c r="D352" s="37">
        <v>1760868000</v>
      </c>
      <c r="E352" s="37">
        <v>2017289350</v>
      </c>
      <c r="F352" s="37">
        <v>1934216840</v>
      </c>
      <c r="G352" s="106"/>
      <c r="H352" s="106"/>
      <c r="I352" s="106"/>
    </row>
    <row r="357" spans="1:9" ht="18" customHeight="1">
      <c r="A357" s="105"/>
      <c r="B357" s="105"/>
      <c r="C357" s="105"/>
      <c r="D357" s="105"/>
      <c r="E357" s="36" t="s">
        <v>55</v>
      </c>
      <c r="F357" s="21"/>
      <c r="G357" s="21"/>
      <c r="H357" s="107" t="s">
        <v>34</v>
      </c>
      <c r="I357" s="107"/>
    </row>
  </sheetData>
  <sheetProtection/>
  <mergeCells count="11">
    <mergeCell ref="A1:I1"/>
    <mergeCell ref="A3:C3"/>
    <mergeCell ref="D3:D4"/>
    <mergeCell ref="E3:E4"/>
    <mergeCell ref="F3:F4"/>
    <mergeCell ref="G3:I4"/>
    <mergeCell ref="A2:I2"/>
    <mergeCell ref="A352:C352"/>
    <mergeCell ref="G352:I352"/>
    <mergeCell ref="A357:D357"/>
    <mergeCell ref="H357:I357"/>
  </mergeCells>
  <printOptions/>
  <pageMargins left="0" right="0" top="0.7874015748031497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2011-04-12T00:16:34Z</cp:lastPrinted>
  <dcterms:created xsi:type="dcterms:W3CDTF">2011-04-05T04:29:38Z</dcterms:created>
  <dcterms:modified xsi:type="dcterms:W3CDTF">2011-04-14T07:15:26Z</dcterms:modified>
  <cp:category/>
  <cp:version/>
  <cp:contentType/>
  <cp:contentStatus/>
</cp:coreProperties>
</file>